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6.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4/19 OK VAA Auto/Upload/BIC/"/>
    </mc:Choice>
  </mc:AlternateContent>
  <xr:revisionPtr revIDLastSave="0" documentId="8_{45C03193-87BA-4DC1-A287-2FED11A57490}" xr6:coauthVersionLast="47" xr6:coauthVersionMax="47" xr10:uidLastSave="{00000000-0000-0000-0000-000000000000}"/>
  <bookViews>
    <workbookView showSheetTabs="0" xWindow="-120" yWindow="-120" windowWidth="29040" windowHeight="15840" tabRatio="666" activeTab="11" xr2:uid="{00000000-000D-0000-FFFF-FFFF00000000}"/>
  </bookViews>
  <sheets>
    <sheet name="Home" sheetId="17" r:id="rId1"/>
    <sheet name="1" sheetId="13" r:id="rId2"/>
    <sheet name="2" sheetId="11" r:id="rId3"/>
    <sheet name="calc" sheetId="15" state="veryHidden" r:id="rId4"/>
    <sheet name="Home FR" sheetId="18" r:id="rId5"/>
    <sheet name="1FR" sheetId="22" r:id="rId6"/>
    <sheet name="2FR" sheetId="23" r:id="rId7"/>
    <sheet name="calcFR" sheetId="24" state="veryHidden" r:id="rId8"/>
    <sheet name="Home B" sheetId="19" r:id="rId9"/>
    <sheet name="1B" sheetId="25" r:id="rId10"/>
    <sheet name="calcB" sheetId="26" state="veryHidden" r:id="rId11"/>
    <sheet name="Home FR B" sheetId="20" r:id="rId12"/>
    <sheet name="1FRB" sheetId="27" r:id="rId13"/>
    <sheet name="calcFRB" sheetId="28" state="veryHidden" r:id="rId14"/>
    <sheet name="EDISEC" sheetId="21" r:id="rId15"/>
  </sheets>
  <definedNames>
    <definedName name="DTM">Home!$D$2</definedName>
    <definedName name="OODFR">EDISEC!$B$56</definedName>
    <definedName name="OODNL">EDISEC!$B$55</definedName>
    <definedName name="_xlnm.Print_Area" localSheetId="1">'1'!$B$2:$I$43</definedName>
    <definedName name="_xlnm.Print_Area" localSheetId="9">'1B'!$A$1:$G$40</definedName>
    <definedName name="_xlnm.Print_Area" localSheetId="5">'1FR'!$B$2:$I$43</definedName>
    <definedName name="_xlnm.Print_Area" localSheetId="12">'1FRB'!$A$1:$G$40</definedName>
    <definedName name="_xlnm.Print_Area" localSheetId="2">'2'!$A$1:$G$40</definedName>
    <definedName name="_xlnm.Print_Area" localSheetId="6">'2FR'!$A$1:$G$40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4" l="1"/>
  <c r="U24" i="15"/>
  <c r="E4" i="28"/>
  <c r="S27" i="28" s="1"/>
  <c r="G3" i="28"/>
  <c r="G3" i="26"/>
  <c r="E4" i="26"/>
  <c r="S26" i="26" s="1"/>
  <c r="E4" i="24"/>
  <c r="S26" i="24" s="1"/>
  <c r="S24" i="28" l="1"/>
  <c r="S25" i="28"/>
  <c r="S26" i="28"/>
  <c r="S24" i="26"/>
  <c r="S25" i="26"/>
  <c r="S27" i="26"/>
  <c r="S24" i="24"/>
  <c r="S25" i="24"/>
  <c r="S27" i="24"/>
  <c r="E4" i="15"/>
  <c r="B38" i="22"/>
  <c r="B39" i="22" s="1"/>
  <c r="B38" i="13"/>
  <c r="B39" i="13" s="1"/>
  <c r="E23" i="28" a="1"/>
  <c r="E23" i="28" s="1"/>
  <c r="E23" i="15" a="1"/>
  <c r="E23" i="15" s="1"/>
  <c r="S25" i="15" l="1"/>
  <c r="S26" i="15"/>
  <c r="S27" i="15"/>
  <c r="S24" i="15"/>
  <c r="B55" i="21"/>
  <c r="B56" i="21"/>
  <c r="A1" i="28" l="1" a="1"/>
  <c r="A1" i="28" s="1"/>
  <c r="A1" i="26"/>
  <c r="U24" i="28"/>
  <c r="U23" i="28" s="1" a="1"/>
  <c r="U23" i="28" s="1"/>
  <c r="N23" i="28" a="1"/>
  <c r="N23" i="28" s="1"/>
  <c r="M23" i="28" a="1"/>
  <c r="M23" i="28" s="1"/>
  <c r="L23" i="28" a="1"/>
  <c r="L23" i="28" s="1"/>
  <c r="K23" i="28" a="1"/>
  <c r="K23" i="28" s="1"/>
  <c r="J23" i="28" a="1"/>
  <c r="J23" i="28" s="1"/>
  <c r="I23" i="28" a="1"/>
  <c r="I23" i="28" s="1"/>
  <c r="H23" i="28" a="1"/>
  <c r="H23" i="28" s="1"/>
  <c r="G23" i="28" a="1"/>
  <c r="G23" i="28" s="1"/>
  <c r="F23" i="28" a="1"/>
  <c r="F23" i="28" s="1"/>
  <c r="E7" i="28"/>
  <c r="E6" i="28"/>
  <c r="Q24" i="28" s="1"/>
  <c r="N23" i="15" a="1"/>
  <c r="N23" i="15" s="1"/>
  <c r="B2" i="21" a="1"/>
  <c r="B2" i="21" s="1"/>
  <c r="G6" i="28" l="1"/>
  <c r="G7" i="28"/>
  <c r="G36" i="27"/>
  <c r="E3" i="28"/>
  <c r="H3" i="28" s="1"/>
  <c r="E8" i="28" s="1"/>
  <c r="P24" i="28"/>
  <c r="P23" i="28" s="1" a="1"/>
  <c r="P23" i="28" s="1"/>
  <c r="G17" i="27" s="1"/>
  <c r="G18" i="27" s="1"/>
  <c r="G19" i="27" s="1"/>
  <c r="G5" i="28"/>
  <c r="E5" i="28" l="1"/>
  <c r="F35" i="28"/>
  <c r="E37" i="28"/>
  <c r="E39" i="28"/>
  <c r="E35" i="28"/>
  <c r="E36" i="28"/>
  <c r="F37" i="28"/>
  <c r="F42" i="28"/>
  <c r="E34" i="28"/>
  <c r="F34" i="28"/>
  <c r="E31" i="28"/>
  <c r="E40" i="28"/>
  <c r="F33" i="28"/>
  <c r="F41" i="28"/>
  <c r="E33" i="28"/>
  <c r="E38" i="28"/>
  <c r="F40" i="28"/>
  <c r="E32" i="28"/>
  <c r="F38" i="28"/>
  <c r="F31" i="28"/>
  <c r="F39" i="28"/>
  <c r="F36" i="28"/>
  <c r="F32" i="28"/>
  <c r="E41" i="28"/>
  <c r="E42" i="28"/>
  <c r="T24" i="28"/>
  <c r="Q23" i="28" a="1"/>
  <c r="Q23" i="28" s="1"/>
  <c r="S23" i="28" l="1" a="1"/>
  <c r="S23" i="28" s="1"/>
  <c r="R24" i="28"/>
  <c r="T23" i="28" a="1"/>
  <c r="T23" i="28" s="1"/>
  <c r="G35" i="28" l="1"/>
  <c r="G31" i="28"/>
  <c r="G34" i="28"/>
  <c r="G41" i="28"/>
  <c r="R23" i="28" a="1"/>
  <c r="R23" i="28" s="1"/>
  <c r="I40" i="28" s="1"/>
  <c r="AB24" i="28"/>
  <c r="Y24" i="28"/>
  <c r="G32" i="28"/>
  <c r="G37" i="28"/>
  <c r="G40" i="28"/>
  <c r="G38" i="28"/>
  <c r="G39" i="28"/>
  <c r="G33" i="28"/>
  <c r="V24" i="28"/>
  <c r="W24" i="28" s="1"/>
  <c r="G36" i="28"/>
  <c r="X24" i="28"/>
  <c r="G42" i="28"/>
  <c r="I37" i="28" l="1"/>
  <c r="I32" i="28"/>
  <c r="I33" i="28"/>
  <c r="I39" i="28"/>
  <c r="Z24" i="28"/>
  <c r="Z23" i="28" s="1" a="1"/>
  <c r="Z23" i="28" s="1"/>
  <c r="J31" i="28" s="1"/>
  <c r="Y23" i="28" a="1"/>
  <c r="Y23" i="28" s="1"/>
  <c r="AB23" i="28" a="1"/>
  <c r="AB23" i="28" s="1"/>
  <c r="AC24" i="28"/>
  <c r="AC23" i="28" s="1" a="1"/>
  <c r="AC23" i="28" s="1"/>
  <c r="K31" i="28" s="1"/>
  <c r="K32" i="28" s="1"/>
  <c r="K33" i="28" s="1"/>
  <c r="K34" i="28" s="1"/>
  <c r="K35" i="28" s="1"/>
  <c r="K36" i="28" s="1"/>
  <c r="K37" i="28" s="1"/>
  <c r="K38" i="28" s="1"/>
  <c r="K39" i="28" s="1"/>
  <c r="K40" i="28" s="1"/>
  <c r="K41" i="28" s="1"/>
  <c r="K42" i="28" s="1"/>
  <c r="W23" i="28" a="1"/>
  <c r="W23" i="28" s="1"/>
  <c r="C32" i="27"/>
  <c r="C24" i="27"/>
  <c r="I41" i="28"/>
  <c r="C25" i="27"/>
  <c r="I42" i="28"/>
  <c r="C29" i="27"/>
  <c r="I34" i="28"/>
  <c r="C30" i="27"/>
  <c r="C33" i="27"/>
  <c r="I38" i="28"/>
  <c r="C22" i="27"/>
  <c r="G43" i="28"/>
  <c r="C31" i="27"/>
  <c r="I36" i="28"/>
  <c r="C26" i="27"/>
  <c r="C23" i="27"/>
  <c r="H36" i="28"/>
  <c r="H33" i="28"/>
  <c r="H39" i="28"/>
  <c r="H40" i="28"/>
  <c r="H37" i="28"/>
  <c r="H34" i="28"/>
  <c r="H31" i="28"/>
  <c r="H41" i="28"/>
  <c r="H38" i="28"/>
  <c r="H35" i="28"/>
  <c r="H32" i="28"/>
  <c r="H42" i="28"/>
  <c r="I31" i="28"/>
  <c r="C27" i="27"/>
  <c r="I35" i="28"/>
  <c r="X23" i="28" a="1"/>
  <c r="X23" i="28" s="1"/>
  <c r="V23" i="28" a="1"/>
  <c r="V23" i="28" s="1"/>
  <c r="O24" i="28"/>
  <c r="O23" i="28" s="1" a="1"/>
  <c r="O23" i="28" s="1"/>
  <c r="C28" i="27"/>
  <c r="AA24" i="28" l="1"/>
  <c r="AA23" i="28" s="1" a="1"/>
  <c r="AA23" i="28" s="1"/>
  <c r="L35" i="28"/>
  <c r="N35" i="28" s="1"/>
  <c r="F26" i="27" s="1"/>
  <c r="L34" i="28"/>
  <c r="N34" i="28" s="1"/>
  <c r="F25" i="27" s="1"/>
  <c r="L36" i="28"/>
  <c r="N36" i="28" s="1"/>
  <c r="F27" i="27" s="1"/>
  <c r="L32" i="28"/>
  <c r="N32" i="28" s="1"/>
  <c r="F23" i="27" s="1"/>
  <c r="L39" i="28"/>
  <c r="N39" i="28" s="1"/>
  <c r="F30" i="27" s="1"/>
  <c r="L37" i="28"/>
  <c r="N37" i="28" s="1"/>
  <c r="F28" i="27" s="1"/>
  <c r="L38" i="28"/>
  <c r="N38" i="28" s="1"/>
  <c r="F29" i="27" s="1"/>
  <c r="AD24" i="28"/>
  <c r="I43" i="28"/>
  <c r="L40" i="28"/>
  <c r="N40" i="28" s="1"/>
  <c r="F31" i="27" s="1"/>
  <c r="L33" i="28"/>
  <c r="N33" i="28" s="1"/>
  <c r="F24" i="27" s="1"/>
  <c r="C34" i="27"/>
  <c r="L41" i="28"/>
  <c r="N41" i="28" s="1"/>
  <c r="F32" i="27" s="1"/>
  <c r="H43" i="28"/>
  <c r="L31" i="28"/>
  <c r="L42" i="28"/>
  <c r="N42" i="28" s="1"/>
  <c r="F33" i="27" s="1"/>
  <c r="M31" i="28"/>
  <c r="D22" i="27" s="1"/>
  <c r="J32" i="28"/>
  <c r="U24" i="26"/>
  <c r="U23" i="26" s="1" a="1"/>
  <c r="U23" i="26" s="1"/>
  <c r="N23" i="26" a="1"/>
  <c r="N23" i="26" s="1"/>
  <c r="M23" i="26" a="1"/>
  <c r="M23" i="26" s="1"/>
  <c r="L23" i="26" a="1"/>
  <c r="L23" i="26" s="1"/>
  <c r="K23" i="26" a="1"/>
  <c r="K23" i="26" s="1"/>
  <c r="J23" i="26" a="1"/>
  <c r="J23" i="26" s="1"/>
  <c r="I23" i="26" a="1"/>
  <c r="I23" i="26" s="1"/>
  <c r="H23" i="26" a="1"/>
  <c r="H23" i="26" s="1"/>
  <c r="G23" i="26" a="1"/>
  <c r="G23" i="26" s="1"/>
  <c r="F23" i="26" a="1"/>
  <c r="F23" i="26" s="1"/>
  <c r="E23" i="26" a="1"/>
  <c r="E23" i="26" s="1"/>
  <c r="E3" i="26" s="1"/>
  <c r="E7" i="26"/>
  <c r="E6" i="26"/>
  <c r="O32" i="28" l="1"/>
  <c r="G6" i="26"/>
  <c r="G7" i="26"/>
  <c r="AD23" i="28" a="1"/>
  <c r="AD23" i="28" s="1"/>
  <c r="D24" i="28"/>
  <c r="D23" i="28" s="1" a="1"/>
  <c r="D23" i="28" s="1"/>
  <c r="M32" i="28"/>
  <c r="D23" i="27" s="1"/>
  <c r="J33" i="28"/>
  <c r="N31" i="28"/>
  <c r="L43" i="28"/>
  <c r="G23" i="27"/>
  <c r="E23" i="27" s="1"/>
  <c r="H3" i="26"/>
  <c r="G36" i="25"/>
  <c r="P24" i="26"/>
  <c r="P23" i="26" s="1" a="1"/>
  <c r="P23" i="26" s="1"/>
  <c r="G17" i="25" s="1"/>
  <c r="G18" i="25" s="1"/>
  <c r="G19" i="25" s="1"/>
  <c r="Q24" i="26"/>
  <c r="G5" i="26"/>
  <c r="E23" i="24" a="1"/>
  <c r="E23" i="24" s="1"/>
  <c r="U27" i="24"/>
  <c r="U26" i="24"/>
  <c r="U25" i="24"/>
  <c r="U24" i="24"/>
  <c r="U23" i="24" s="1" a="1"/>
  <c r="U23" i="24" s="1"/>
  <c r="N23" i="24" a="1"/>
  <c r="N23" i="24" s="1"/>
  <c r="M23" i="24" a="1"/>
  <c r="M23" i="24" s="1"/>
  <c r="L23" i="24" a="1"/>
  <c r="L23" i="24" s="1"/>
  <c r="K23" i="24" a="1"/>
  <c r="K23" i="24" s="1"/>
  <c r="J23" i="24" a="1"/>
  <c r="J23" i="24" s="1"/>
  <c r="I23" i="24" a="1"/>
  <c r="I23" i="24" s="1"/>
  <c r="H23" i="24" a="1"/>
  <c r="H23" i="24" s="1"/>
  <c r="G23" i="24" a="1"/>
  <c r="G23" i="24" s="1"/>
  <c r="F23" i="24" a="1"/>
  <c r="F23" i="24" s="1"/>
  <c r="E7" i="24"/>
  <c r="E6" i="24"/>
  <c r="F17" i="22"/>
  <c r="F18" i="22" s="1"/>
  <c r="F19" i="22" s="1"/>
  <c r="E8" i="26" l="1"/>
  <c r="G6" i="24"/>
  <c r="G7" i="24"/>
  <c r="Q27" i="24"/>
  <c r="F22" i="27"/>
  <c r="F34" i="27" s="1"/>
  <c r="N43" i="28"/>
  <c r="O31" i="28"/>
  <c r="J34" i="28"/>
  <c r="M33" i="28"/>
  <c r="D24" i="27" s="1"/>
  <c r="O33" i="28"/>
  <c r="G24" i="27" s="1"/>
  <c r="E24" i="27" s="1"/>
  <c r="E5" i="26"/>
  <c r="Q23" i="26" a="1"/>
  <c r="Q23" i="26" s="1"/>
  <c r="Q24" i="24"/>
  <c r="Q23" i="24" s="1" a="1"/>
  <c r="Q23" i="24" s="1"/>
  <c r="P25" i="24"/>
  <c r="E3" i="24"/>
  <c r="H3" i="24" s="1"/>
  <c r="G36" i="23"/>
  <c r="P24" i="24"/>
  <c r="P23" i="24" s="1" a="1"/>
  <c r="P23" i="24" s="1"/>
  <c r="G17" i="23" s="1"/>
  <c r="G18" i="23" s="1"/>
  <c r="G19" i="23" s="1"/>
  <c r="Q25" i="24"/>
  <c r="P26" i="24"/>
  <c r="G5" i="24"/>
  <c r="Q26" i="24"/>
  <c r="P27" i="24"/>
  <c r="E5" i="24" l="1"/>
  <c r="T24" i="26"/>
  <c r="T23" i="26" s="1" a="1"/>
  <c r="T23" i="26" s="1"/>
  <c r="E33" i="26"/>
  <c r="F33" i="26"/>
  <c r="E40" i="26"/>
  <c r="E34" i="26"/>
  <c r="F40" i="26"/>
  <c r="F31" i="26"/>
  <c r="E41" i="26"/>
  <c r="F35" i="26"/>
  <c r="E31" i="26"/>
  <c r="E35" i="26"/>
  <c r="F41" i="26"/>
  <c r="F32" i="26"/>
  <c r="F39" i="26"/>
  <c r="E39" i="26"/>
  <c r="E42" i="26"/>
  <c r="E32" i="26"/>
  <c r="F38" i="26"/>
  <c r="E36" i="26"/>
  <c r="F36" i="26"/>
  <c r="F37" i="26"/>
  <c r="E38" i="26"/>
  <c r="F42" i="26"/>
  <c r="E37" i="26"/>
  <c r="F34" i="26"/>
  <c r="E8" i="24"/>
  <c r="T26" i="24" s="1"/>
  <c r="G22" i="27"/>
  <c r="M34" i="28"/>
  <c r="D25" i="27" s="1"/>
  <c r="J35" i="28"/>
  <c r="O34" i="28"/>
  <c r="G25" i="27" s="1"/>
  <c r="E25" i="27" s="1"/>
  <c r="R24" i="26"/>
  <c r="T25" i="24" l="1"/>
  <c r="T24" i="24"/>
  <c r="T23" i="24" s="1" a="1"/>
  <c r="T23" i="24" s="1"/>
  <c r="T27" i="24"/>
  <c r="V27" i="24" s="1"/>
  <c r="O27" i="24" s="1"/>
  <c r="E38" i="24"/>
  <c r="F35" i="24"/>
  <c r="F34" i="24"/>
  <c r="F42" i="24"/>
  <c r="E39" i="24"/>
  <c r="E40" i="24"/>
  <c r="E32" i="24"/>
  <c r="F31" i="24"/>
  <c r="F38" i="24"/>
  <c r="F39" i="24"/>
  <c r="F36" i="24"/>
  <c r="E36" i="24"/>
  <c r="F41" i="24"/>
  <c r="F32" i="24"/>
  <c r="F37" i="24"/>
  <c r="E42" i="24"/>
  <c r="E35" i="24"/>
  <c r="F33" i="24"/>
  <c r="E37" i="24"/>
  <c r="E33" i="24"/>
  <c r="E34" i="24"/>
  <c r="E41" i="24"/>
  <c r="F40" i="24"/>
  <c r="E31" i="24"/>
  <c r="E22" i="27"/>
  <c r="M35" i="28"/>
  <c r="D26" i="27" s="1"/>
  <c r="J36" i="28"/>
  <c r="O35" i="28"/>
  <c r="G26" i="27" s="1"/>
  <c r="E26" i="27" s="1"/>
  <c r="G35" i="26"/>
  <c r="G31" i="26"/>
  <c r="G37" i="26"/>
  <c r="G41" i="26"/>
  <c r="G40" i="26"/>
  <c r="G38" i="26"/>
  <c r="G34" i="26"/>
  <c r="G33" i="26"/>
  <c r="G36" i="26"/>
  <c r="S23" i="26" a="1"/>
  <c r="S23" i="26" s="1"/>
  <c r="V24" i="26"/>
  <c r="W24" i="26" s="1"/>
  <c r="R23" i="26" a="1"/>
  <c r="R23" i="26" s="1"/>
  <c r="I37" i="26" s="1"/>
  <c r="Y24" i="26"/>
  <c r="X24" i="26"/>
  <c r="AB24" i="26"/>
  <c r="G39" i="26"/>
  <c r="G32" i="26"/>
  <c r="G42" i="26"/>
  <c r="V26" i="24"/>
  <c r="O26" i="24" s="1"/>
  <c r="V25" i="24"/>
  <c r="O25" i="24" s="1"/>
  <c r="R27" i="24"/>
  <c r="R24" i="24"/>
  <c r="R25" i="24"/>
  <c r="R26" i="24"/>
  <c r="AB27" i="24" l="1"/>
  <c r="AC27" i="24" s="1"/>
  <c r="Y27" i="24"/>
  <c r="Z27" i="24" s="1"/>
  <c r="AB26" i="24"/>
  <c r="AC26" i="24" s="1"/>
  <c r="Y26" i="24"/>
  <c r="Z26" i="24" s="1"/>
  <c r="J37" i="28"/>
  <c r="M36" i="28"/>
  <c r="D27" i="27" s="1"/>
  <c r="O36" i="28"/>
  <c r="G27" i="27" s="1"/>
  <c r="E27" i="27" s="1"/>
  <c r="I38" i="26"/>
  <c r="C25" i="25"/>
  <c r="C27" i="25"/>
  <c r="I34" i="26"/>
  <c r="I36" i="26"/>
  <c r="C28" i="25"/>
  <c r="Z24" i="26"/>
  <c r="Z23" i="26" s="1" a="1"/>
  <c r="Z23" i="26" s="1"/>
  <c r="J31" i="26" s="1"/>
  <c r="Y23" i="26" a="1"/>
  <c r="Y23" i="26" s="1"/>
  <c r="C31" i="25"/>
  <c r="H36" i="26"/>
  <c r="H33" i="26"/>
  <c r="H40" i="26"/>
  <c r="H37" i="26"/>
  <c r="H34" i="26"/>
  <c r="H42" i="26"/>
  <c r="H31" i="26"/>
  <c r="H41" i="26"/>
  <c r="H38" i="26"/>
  <c r="H35" i="26"/>
  <c r="H32" i="26"/>
  <c r="H39" i="26"/>
  <c r="I40" i="26"/>
  <c r="C24" i="25"/>
  <c r="C22" i="25"/>
  <c r="G43" i="26"/>
  <c r="C30" i="25"/>
  <c r="C23" i="25"/>
  <c r="I33" i="26"/>
  <c r="I31" i="26"/>
  <c r="X23" i="26" a="1"/>
  <c r="X23" i="26" s="1"/>
  <c r="W23" i="26" a="1"/>
  <c r="W23" i="26" s="1"/>
  <c r="C32" i="25"/>
  <c r="C33" i="25"/>
  <c r="C26" i="25"/>
  <c r="AC24" i="26"/>
  <c r="AC23" i="26" s="1" a="1"/>
  <c r="AC23" i="26" s="1"/>
  <c r="K31" i="26" s="1"/>
  <c r="K32" i="26" s="1"/>
  <c r="K33" i="26" s="1"/>
  <c r="K34" i="26" s="1"/>
  <c r="K35" i="26" s="1"/>
  <c r="K36" i="26" s="1"/>
  <c r="K37" i="26" s="1"/>
  <c r="K38" i="26" s="1"/>
  <c r="K39" i="26" s="1"/>
  <c r="K40" i="26" s="1"/>
  <c r="K41" i="26" s="1"/>
  <c r="K42" i="26" s="1"/>
  <c r="AB23" i="26" a="1"/>
  <c r="AB23" i="26" s="1"/>
  <c r="C29" i="25"/>
  <c r="V23" i="26" a="1"/>
  <c r="V23" i="26" s="1"/>
  <c r="O24" i="26"/>
  <c r="O23" i="26" s="1" a="1"/>
  <c r="O23" i="26" s="1"/>
  <c r="I42" i="26"/>
  <c r="I41" i="26"/>
  <c r="I32" i="26"/>
  <c r="I39" i="26"/>
  <c r="I35" i="26"/>
  <c r="G31" i="24"/>
  <c r="G36" i="24"/>
  <c r="G33" i="24"/>
  <c r="G41" i="24"/>
  <c r="G38" i="24"/>
  <c r="W25" i="24"/>
  <c r="Y25" i="24"/>
  <c r="Z25" i="24" s="1"/>
  <c r="AB25" i="24"/>
  <c r="AC25" i="24" s="1"/>
  <c r="X25" i="24"/>
  <c r="G34" i="24"/>
  <c r="S23" i="24" a="1"/>
  <c r="S23" i="24" s="1"/>
  <c r="V24" i="24"/>
  <c r="W24" i="24" s="1"/>
  <c r="W26" i="24"/>
  <c r="AA26" i="24" s="1"/>
  <c r="X26" i="24"/>
  <c r="G35" i="24"/>
  <c r="G42" i="24"/>
  <c r="G32" i="24"/>
  <c r="W27" i="24"/>
  <c r="AA27" i="24" s="1"/>
  <c r="X27" i="24"/>
  <c r="AD27" i="24" s="1"/>
  <c r="G40" i="24"/>
  <c r="G39" i="24"/>
  <c r="R23" i="24" a="1"/>
  <c r="R23" i="24" s="1"/>
  <c r="I36" i="24" s="1"/>
  <c r="X24" i="24"/>
  <c r="Y24" i="24"/>
  <c r="AB24" i="24"/>
  <c r="G37" i="24"/>
  <c r="AD26" i="24" l="1"/>
  <c r="AD24" i="26"/>
  <c r="M37" i="28"/>
  <c r="D28" i="27" s="1"/>
  <c r="J38" i="28"/>
  <c r="O37" i="28"/>
  <c r="L39" i="26"/>
  <c r="N39" i="26" s="1"/>
  <c r="F30" i="25" s="1"/>
  <c r="L33" i="26"/>
  <c r="N33" i="26" s="1"/>
  <c r="F24" i="25" s="1"/>
  <c r="M31" i="26"/>
  <c r="D22" i="25" s="1"/>
  <c r="J32" i="26"/>
  <c r="L35" i="26"/>
  <c r="N35" i="26" s="1"/>
  <c r="F26" i="25" s="1"/>
  <c r="L37" i="26"/>
  <c r="N37" i="26" s="1"/>
  <c r="F28" i="25" s="1"/>
  <c r="L41" i="26"/>
  <c r="N41" i="26" s="1"/>
  <c r="F32" i="25" s="1"/>
  <c r="C34" i="25"/>
  <c r="L42" i="26"/>
  <c r="N42" i="26" s="1"/>
  <c r="F33" i="25" s="1"/>
  <c r="L40" i="26"/>
  <c r="N40" i="26" s="1"/>
  <c r="F31" i="25" s="1"/>
  <c r="I43" i="26"/>
  <c r="H43" i="26"/>
  <c r="L36" i="26"/>
  <c r="N36" i="26" s="1"/>
  <c r="F27" i="25" s="1"/>
  <c r="L38" i="26"/>
  <c r="N38" i="26" s="1"/>
  <c r="F29" i="25" s="1"/>
  <c r="L32" i="26"/>
  <c r="N32" i="26" s="1"/>
  <c r="F23" i="25" s="1"/>
  <c r="L31" i="26"/>
  <c r="AD23" i="26" a="1"/>
  <c r="AD23" i="26" s="1"/>
  <c r="L34" i="26"/>
  <c r="N34" i="26" s="1"/>
  <c r="F25" i="25" s="1"/>
  <c r="AA24" i="26"/>
  <c r="AA23" i="26" s="1" a="1"/>
  <c r="AA23" i="26" s="1"/>
  <c r="I37" i="24"/>
  <c r="D27" i="24"/>
  <c r="D26" i="24"/>
  <c r="I41" i="24"/>
  <c r="I33" i="24"/>
  <c r="I42" i="24"/>
  <c r="I35" i="24"/>
  <c r="I34" i="24"/>
  <c r="AD25" i="24"/>
  <c r="I39" i="24"/>
  <c r="I40" i="24"/>
  <c r="I32" i="24"/>
  <c r="I38" i="24"/>
  <c r="C29" i="23"/>
  <c r="C30" i="23"/>
  <c r="AA25" i="24"/>
  <c r="C33" i="23"/>
  <c r="C32" i="23"/>
  <c r="C25" i="23"/>
  <c r="C31" i="23"/>
  <c r="C26" i="23"/>
  <c r="C24" i="23"/>
  <c r="C28" i="23"/>
  <c r="C23" i="23"/>
  <c r="Z24" i="24"/>
  <c r="Z23" i="24" s="1" a="1"/>
  <c r="Z23" i="24" s="1"/>
  <c r="J31" i="24" s="1"/>
  <c r="Y23" i="24" a="1"/>
  <c r="Y23" i="24" s="1"/>
  <c r="C27" i="23"/>
  <c r="X23" i="24" a="1"/>
  <c r="X23" i="24" s="1"/>
  <c r="H40" i="24"/>
  <c r="H32" i="24"/>
  <c r="H35" i="24"/>
  <c r="H38" i="24"/>
  <c r="H41" i="24"/>
  <c r="H33" i="24"/>
  <c r="H37" i="24"/>
  <c r="H36" i="24"/>
  <c r="H39" i="24"/>
  <c r="H31" i="24"/>
  <c r="H42" i="24"/>
  <c r="H34" i="24"/>
  <c r="O24" i="24"/>
  <c r="O23" i="24" s="1" a="1"/>
  <c r="O23" i="24" s="1"/>
  <c r="V23" i="24" a="1"/>
  <c r="V23" i="24" s="1"/>
  <c r="G43" i="24"/>
  <c r="C22" i="23"/>
  <c r="AC24" i="24"/>
  <c r="AC23" i="24" s="1" a="1"/>
  <c r="AC23" i="24" s="1"/>
  <c r="K31" i="24" s="1"/>
  <c r="K32" i="24" s="1"/>
  <c r="K33" i="24" s="1"/>
  <c r="K34" i="24" s="1"/>
  <c r="K35" i="24" s="1"/>
  <c r="K36" i="24" s="1"/>
  <c r="K37" i="24" s="1"/>
  <c r="K38" i="24" s="1"/>
  <c r="K39" i="24" s="1"/>
  <c r="K40" i="24" s="1"/>
  <c r="K41" i="24" s="1"/>
  <c r="K42" i="24" s="1"/>
  <c r="AB23" i="24" a="1"/>
  <c r="AB23" i="24" s="1"/>
  <c r="W23" i="24" a="1"/>
  <c r="W23" i="24" s="1"/>
  <c r="I31" i="24"/>
  <c r="M38" i="28" l="1"/>
  <c r="D29" i="27" s="1"/>
  <c r="J39" i="28"/>
  <c r="O38" i="28"/>
  <c r="G29" i="27" s="1"/>
  <c r="E29" i="27" s="1"/>
  <c r="G28" i="27"/>
  <c r="D25" i="24"/>
  <c r="D24" i="26"/>
  <c r="D23" i="26" s="1" a="1"/>
  <c r="D23" i="26" s="1"/>
  <c r="O32" i="26"/>
  <c r="G23" i="25" s="1"/>
  <c r="E23" i="25" s="1"/>
  <c r="N31" i="26"/>
  <c r="L43" i="26"/>
  <c r="J33" i="26"/>
  <c r="M32" i="26"/>
  <c r="D23" i="25" s="1"/>
  <c r="L33" i="24"/>
  <c r="I43" i="24"/>
  <c r="C34" i="23"/>
  <c r="L35" i="24"/>
  <c r="L34" i="24"/>
  <c r="L36" i="24"/>
  <c r="L41" i="24"/>
  <c r="L42" i="24"/>
  <c r="AD24" i="24"/>
  <c r="M31" i="24"/>
  <c r="D22" i="23" s="1"/>
  <c r="J32" i="24"/>
  <c r="H43" i="24"/>
  <c r="L32" i="24"/>
  <c r="L39" i="24"/>
  <c r="L37" i="24"/>
  <c r="L40" i="24"/>
  <c r="L38" i="24"/>
  <c r="L31" i="24"/>
  <c r="AA24" i="24"/>
  <c r="AA23" i="24" s="1" a="1"/>
  <c r="AA23" i="24" s="1"/>
  <c r="N42" i="24" l="1"/>
  <c r="F33" i="23" s="1"/>
  <c r="N36" i="24"/>
  <c r="F27" i="23" s="1"/>
  <c r="N35" i="24"/>
  <c r="F26" i="23" s="1"/>
  <c r="N33" i="24"/>
  <c r="F24" i="23" s="1"/>
  <c r="N31" i="24"/>
  <c r="F22" i="23" s="1"/>
  <c r="N40" i="24"/>
  <c r="F31" i="23" s="1"/>
  <c r="N38" i="24"/>
  <c r="F29" i="23" s="1"/>
  <c r="N37" i="24"/>
  <c r="F28" i="23" s="1"/>
  <c r="N39" i="24"/>
  <c r="F30" i="23" s="1"/>
  <c r="N32" i="24"/>
  <c r="O32" i="24" s="1"/>
  <c r="G23" i="23" s="1"/>
  <c r="N41" i="24"/>
  <c r="F32" i="23" s="1"/>
  <c r="N34" i="24"/>
  <c r="F25" i="23" s="1"/>
  <c r="J40" i="28"/>
  <c r="M39" i="28"/>
  <c r="D30" i="27" s="1"/>
  <c r="O39" i="28"/>
  <c r="G30" i="27" s="1"/>
  <c r="E30" i="27" s="1"/>
  <c r="E28" i="27"/>
  <c r="J34" i="26"/>
  <c r="M33" i="26"/>
  <c r="D24" i="25" s="1"/>
  <c r="O33" i="26"/>
  <c r="G24" i="25" s="1"/>
  <c r="E24" i="25" s="1"/>
  <c r="N43" i="26"/>
  <c r="F22" i="25"/>
  <c r="F34" i="25" s="1"/>
  <c r="O31" i="26"/>
  <c r="D24" i="24"/>
  <c r="D23" i="24" s="1" a="1"/>
  <c r="D23" i="24" s="1"/>
  <c r="AD23" i="24" a="1"/>
  <c r="AD23" i="24" s="1"/>
  <c r="L43" i="24"/>
  <c r="J33" i="24"/>
  <c r="M32" i="24"/>
  <c r="D23" i="23" s="1"/>
  <c r="N43" i="24" l="1"/>
  <c r="O31" i="24"/>
  <c r="O33" i="24"/>
  <c r="G24" i="23" s="1"/>
  <c r="E24" i="23" s="1"/>
  <c r="F23" i="23"/>
  <c r="E23" i="23" s="1"/>
  <c r="M40" i="28"/>
  <c r="D31" i="27" s="1"/>
  <c r="J41" i="28"/>
  <c r="O40" i="28"/>
  <c r="G31" i="27" s="1"/>
  <c r="E31" i="27" s="1"/>
  <c r="G22" i="25"/>
  <c r="M34" i="26"/>
  <c r="D25" i="25" s="1"/>
  <c r="J35" i="26"/>
  <c r="O34" i="26"/>
  <c r="G25" i="25" s="1"/>
  <c r="E25" i="25" s="1"/>
  <c r="M33" i="24"/>
  <c r="D24" i="23" s="1"/>
  <c r="J34" i="24"/>
  <c r="O34" i="24" s="1"/>
  <c r="G22" i="23" l="1"/>
  <c r="E22" i="23" s="1"/>
  <c r="F34" i="23"/>
  <c r="M41" i="28"/>
  <c r="D32" i="27" s="1"/>
  <c r="J42" i="28"/>
  <c r="O41" i="28"/>
  <c r="G32" i="27" s="1"/>
  <c r="E32" i="27" s="1"/>
  <c r="J36" i="26"/>
  <c r="M35" i="26"/>
  <c r="D26" i="25" s="1"/>
  <c r="O35" i="26"/>
  <c r="G26" i="25" s="1"/>
  <c r="E26" i="25" s="1"/>
  <c r="E22" i="25"/>
  <c r="J35" i="24"/>
  <c r="O35" i="24" s="1"/>
  <c r="M34" i="24"/>
  <c r="D25" i="23" s="1"/>
  <c r="G25" i="23"/>
  <c r="E25" i="23" s="1"/>
  <c r="M42" i="28" l="1"/>
  <c r="D33" i="27" s="1"/>
  <c r="O42" i="28"/>
  <c r="J37" i="26"/>
  <c r="M36" i="26"/>
  <c r="D27" i="25" s="1"/>
  <c r="O36" i="26"/>
  <c r="G27" i="25" s="1"/>
  <c r="E27" i="25" s="1"/>
  <c r="J36" i="24"/>
  <c r="O36" i="24" s="1"/>
  <c r="M35" i="24"/>
  <c r="D26" i="23" s="1"/>
  <c r="G26" i="23"/>
  <c r="E26" i="23" s="1"/>
  <c r="G33" i="27" l="1"/>
  <c r="O43" i="28"/>
  <c r="L44" i="28" s="1"/>
  <c r="M37" i="26"/>
  <c r="D28" i="25" s="1"/>
  <c r="J38" i="26"/>
  <c r="O37" i="26"/>
  <c r="G28" i="25" s="1"/>
  <c r="E28" i="25" s="1"/>
  <c r="M36" i="24"/>
  <c r="D27" i="23" s="1"/>
  <c r="J37" i="24"/>
  <c r="O37" i="24" s="1"/>
  <c r="G27" i="23"/>
  <c r="E27" i="23" s="1"/>
  <c r="E33" i="27" l="1"/>
  <c r="E34" i="27" s="1"/>
  <c r="G34" i="27"/>
  <c r="G37" i="27" s="1"/>
  <c r="M38" i="26"/>
  <c r="D29" i="25" s="1"/>
  <c r="J39" i="26"/>
  <c r="O38" i="26"/>
  <c r="G29" i="25" s="1"/>
  <c r="E29" i="25" s="1"/>
  <c r="J38" i="24"/>
  <c r="O38" i="24" s="1"/>
  <c r="M37" i="24"/>
  <c r="D28" i="23" s="1"/>
  <c r="G28" i="23"/>
  <c r="E28" i="23" s="1"/>
  <c r="G38" i="27" l="1"/>
  <c r="G39" i="27"/>
  <c r="F38" i="27"/>
  <c r="F39" i="27"/>
  <c r="J40" i="26"/>
  <c r="M39" i="26"/>
  <c r="D30" i="25" s="1"/>
  <c r="O39" i="26"/>
  <c r="G30" i="25" s="1"/>
  <c r="J39" i="24"/>
  <c r="O39" i="24" s="1"/>
  <c r="M38" i="24"/>
  <c r="D29" i="23" s="1"/>
  <c r="G29" i="23"/>
  <c r="E29" i="23" s="1"/>
  <c r="E30" i="25" l="1"/>
  <c r="M40" i="26"/>
  <c r="D31" i="25" s="1"/>
  <c r="J41" i="26"/>
  <c r="O40" i="26"/>
  <c r="G31" i="25" s="1"/>
  <c r="E31" i="25" s="1"/>
  <c r="M39" i="24"/>
  <c r="D30" i="23" s="1"/>
  <c r="J40" i="24"/>
  <c r="O40" i="24" s="1"/>
  <c r="G30" i="23"/>
  <c r="E30" i="23" s="1"/>
  <c r="M41" i="26" l="1"/>
  <c r="D32" i="25" s="1"/>
  <c r="J42" i="26"/>
  <c r="O41" i="26"/>
  <c r="G32" i="25" s="1"/>
  <c r="E32" i="25" s="1"/>
  <c r="J41" i="24"/>
  <c r="O41" i="24" s="1"/>
  <c r="M40" i="24"/>
  <c r="D31" i="23" s="1"/>
  <c r="G31" i="23"/>
  <c r="E31" i="23" s="1"/>
  <c r="M42" i="26" l="1"/>
  <c r="D33" i="25" s="1"/>
  <c r="O42" i="26"/>
  <c r="M41" i="24"/>
  <c r="D32" i="23" s="1"/>
  <c r="J42" i="24"/>
  <c r="O42" i="24" s="1"/>
  <c r="O43" i="24" s="1"/>
  <c r="G32" i="23"/>
  <c r="E32" i="23" s="1"/>
  <c r="G33" i="25" l="1"/>
  <c r="O43" i="26"/>
  <c r="L44" i="26" s="1"/>
  <c r="M42" i="24"/>
  <c r="D33" i="23" s="1"/>
  <c r="G33" i="23"/>
  <c r="E33" i="23" s="1"/>
  <c r="E34" i="23" s="1"/>
  <c r="F39" i="23" l="1"/>
  <c r="F38" i="23"/>
  <c r="G39" i="23"/>
  <c r="G38" i="23"/>
  <c r="E33" i="25"/>
  <c r="E34" i="25" s="1"/>
  <c r="G34" i="25"/>
  <c r="G37" i="25" s="1"/>
  <c r="G34" i="23"/>
  <c r="G37" i="23" s="1"/>
  <c r="L44" i="24"/>
  <c r="F39" i="25" l="1"/>
  <c r="F38" i="25"/>
  <c r="G38" i="25"/>
  <c r="G39" i="25"/>
  <c r="B2" i="20"/>
  <c r="B2" i="19"/>
  <c r="D2" i="18"/>
  <c r="B10" i="21" l="1"/>
  <c r="F2" i="21"/>
  <c r="C7" i="21" l="1"/>
  <c r="E7" i="21" s="1"/>
  <c r="C6" i="21"/>
  <c r="E6" i="21" s="1"/>
  <c r="C4" i="21"/>
  <c r="E4" i="21" s="1"/>
  <c r="C5" i="21"/>
  <c r="E5" i="21" s="1"/>
  <c r="F17" i="13"/>
  <c r="F18" i="13" s="1"/>
  <c r="F19" i="13" s="1"/>
  <c r="E6" i="15"/>
  <c r="E7" i="15" l="1"/>
  <c r="Q24" i="15" s="1"/>
  <c r="P25" i="15"/>
  <c r="F23" i="15" a="1"/>
  <c r="F23" i="15" s="1"/>
  <c r="G23" i="15" a="1"/>
  <c r="G23" i="15" s="1"/>
  <c r="H23" i="15" a="1"/>
  <c r="H23" i="15" s="1"/>
  <c r="I23" i="15" a="1"/>
  <c r="I23" i="15" s="1"/>
  <c r="J23" i="15" a="1"/>
  <c r="J23" i="15" s="1"/>
  <c r="K23" i="15" a="1"/>
  <c r="K23" i="15" s="1"/>
  <c r="L23" i="15" a="1"/>
  <c r="L23" i="15" s="1"/>
  <c r="M23" i="15" a="1"/>
  <c r="M23" i="15" s="1"/>
  <c r="U25" i="15"/>
  <c r="U26" i="15"/>
  <c r="U27" i="15"/>
  <c r="U23" i="15" a="1"/>
  <c r="U23" i="15" s="1"/>
  <c r="E3" i="15" l="1"/>
  <c r="G3" i="15" s="1"/>
  <c r="G5" i="15" s="1"/>
  <c r="G36" i="11"/>
  <c r="P24" i="15"/>
  <c r="P27" i="15"/>
  <c r="P26" i="15"/>
  <c r="Q25" i="15"/>
  <c r="Q26" i="15"/>
  <c r="Q27" i="15"/>
  <c r="P23" i="15" l="1" a="1"/>
  <c r="P23" i="15" s="1"/>
  <c r="G17" i="11" s="1"/>
  <c r="G6" i="15"/>
  <c r="G7" i="15"/>
  <c r="H3" i="15"/>
  <c r="E8" i="15" s="1"/>
  <c r="T24" i="15" s="1"/>
  <c r="F33" i="15" l="1"/>
  <c r="E37" i="15"/>
  <c r="E34" i="15"/>
  <c r="E36" i="15"/>
  <c r="F35" i="15"/>
  <c r="T26" i="15"/>
  <c r="F36" i="15"/>
  <c r="F31" i="15"/>
  <c r="E33" i="15"/>
  <c r="G33" i="15" s="1"/>
  <c r="C24" i="11" s="1"/>
  <c r="E42" i="15"/>
  <c r="G42" i="15" s="1"/>
  <c r="F38" i="15"/>
  <c r="F41" i="15"/>
  <c r="G41" i="15" s="1"/>
  <c r="E32" i="15"/>
  <c r="F40" i="15"/>
  <c r="G40" i="15" s="1"/>
  <c r="E38" i="15"/>
  <c r="E35" i="15"/>
  <c r="E41" i="15"/>
  <c r="F42" i="15"/>
  <c r="E39" i="15"/>
  <c r="F34" i="15"/>
  <c r="G34" i="15" s="1"/>
  <c r="C25" i="11" s="1"/>
  <c r="F37" i="15"/>
  <c r="G37" i="15" s="1"/>
  <c r="C28" i="11" s="1"/>
  <c r="E40" i="15"/>
  <c r="T27" i="15"/>
  <c r="F39" i="15"/>
  <c r="G39" i="15" s="1"/>
  <c r="C30" i="11" s="1"/>
  <c r="E31" i="15"/>
  <c r="F32" i="15"/>
  <c r="T25" i="15"/>
  <c r="E5" i="15"/>
  <c r="R27" i="15" s="1"/>
  <c r="T23" i="15" a="1"/>
  <c r="T23" i="15" s="1"/>
  <c r="G35" i="15" l="1"/>
  <c r="C26" i="11" s="1"/>
  <c r="G32" i="15"/>
  <c r="C23" i="11" s="1"/>
  <c r="G36" i="15"/>
  <c r="C27" i="11" s="1"/>
  <c r="R24" i="15"/>
  <c r="AB24" i="15" s="1"/>
  <c r="AC24" i="15" s="1"/>
  <c r="G38" i="15"/>
  <c r="C29" i="11" s="1"/>
  <c r="G31" i="15"/>
  <c r="C22" i="11" s="1"/>
  <c r="V24" i="15"/>
  <c r="O24" i="15" s="1"/>
  <c r="O23" i="15" s="1" a="1"/>
  <c r="O23" i="15" s="1"/>
  <c r="V25" i="15"/>
  <c r="O25" i="15" s="1"/>
  <c r="R25" i="15"/>
  <c r="R26" i="15"/>
  <c r="Y24" i="15"/>
  <c r="Z24" i="15" s="1"/>
  <c r="X27" i="15"/>
  <c r="AB27" i="15"/>
  <c r="AC27" i="15" s="1"/>
  <c r="Y27" i="15"/>
  <c r="Z27" i="15" s="1"/>
  <c r="C32" i="11"/>
  <c r="C33" i="11"/>
  <c r="C31" i="11"/>
  <c r="X24" i="15" l="1"/>
  <c r="G43" i="15"/>
  <c r="L42" i="15" s="1"/>
  <c r="S23" i="15" a="1"/>
  <c r="S23" i="15" s="1"/>
  <c r="W24" i="15"/>
  <c r="AA24" i="15" s="1"/>
  <c r="V27" i="15"/>
  <c r="O27" i="15" s="1"/>
  <c r="Y25" i="15"/>
  <c r="Z25" i="15" s="1"/>
  <c r="X25" i="15"/>
  <c r="W25" i="15"/>
  <c r="AB25" i="15"/>
  <c r="AC25" i="15" s="1"/>
  <c r="R23" i="15" a="1"/>
  <c r="R23" i="15" s="1"/>
  <c r="Y26" i="15"/>
  <c r="AB26" i="15"/>
  <c r="X26" i="15"/>
  <c r="V26" i="15"/>
  <c r="AD27" i="15"/>
  <c r="AD24" i="15"/>
  <c r="G18" i="11"/>
  <c r="G19" i="11" s="1"/>
  <c r="Q23" i="15" a="1"/>
  <c r="Q23" i="15" s="1"/>
  <c r="C34" i="11"/>
  <c r="AA25" i="15" l="1"/>
  <c r="W27" i="15"/>
  <c r="AA27" i="15" s="1"/>
  <c r="D27" i="15" s="1"/>
  <c r="O26" i="15"/>
  <c r="V23" i="15" a="1"/>
  <c r="V23" i="15" s="1"/>
  <c r="H34" i="15"/>
  <c r="H33" i="15"/>
  <c r="H32" i="15"/>
  <c r="H35" i="15"/>
  <c r="H31" i="15"/>
  <c r="I31" i="15"/>
  <c r="H39" i="15"/>
  <c r="I34" i="15"/>
  <c r="H37" i="15"/>
  <c r="I36" i="15"/>
  <c r="I35" i="15"/>
  <c r="I32" i="15"/>
  <c r="I42" i="15"/>
  <c r="I37" i="15"/>
  <c r="I39" i="15"/>
  <c r="I33" i="15"/>
  <c r="H42" i="15"/>
  <c r="I40" i="15"/>
  <c r="I41" i="15"/>
  <c r="H36" i="15"/>
  <c r="H40" i="15"/>
  <c r="H38" i="15"/>
  <c r="I38" i="15"/>
  <c r="H41" i="15"/>
  <c r="AC26" i="15"/>
  <c r="AC23" i="15" s="1" a="1"/>
  <c r="AC23" i="15" s="1"/>
  <c r="K31" i="15" s="1"/>
  <c r="K32" i="15" s="1"/>
  <c r="AB23" i="15" a="1"/>
  <c r="AB23" i="15" s="1"/>
  <c r="AD25" i="15"/>
  <c r="D25" i="15" s="1"/>
  <c r="X23" i="15" a="1"/>
  <c r="X23" i="15" s="1"/>
  <c r="Z26" i="15"/>
  <c r="Z23" i="15" s="1" a="1"/>
  <c r="Z23" i="15" s="1"/>
  <c r="J31" i="15" s="1"/>
  <c r="J32" i="15" s="1"/>
  <c r="J33" i="15" s="1"/>
  <c r="J34" i="15" s="1"/>
  <c r="J35" i="15" s="1"/>
  <c r="J36" i="15" s="1"/>
  <c r="J37" i="15" s="1"/>
  <c r="J38" i="15" s="1"/>
  <c r="J39" i="15" s="1"/>
  <c r="J40" i="15" s="1"/>
  <c r="J41" i="15" s="1"/>
  <c r="J42" i="15" s="1"/>
  <c r="Y23" i="15" a="1"/>
  <c r="Y23" i="15" s="1"/>
  <c r="W26" i="15"/>
  <c r="D24" i="15"/>
  <c r="AD26" i="15" l="1"/>
  <c r="AD23" i="15" s="1" a="1"/>
  <c r="AD23" i="15" s="1"/>
  <c r="I43" i="15"/>
  <c r="H43" i="15"/>
  <c r="M31" i="15"/>
  <c r="D22" i="11" s="1"/>
  <c r="AA26" i="15"/>
  <c r="AA23" i="15" s="1" a="1"/>
  <c r="AA23" i="15" s="1"/>
  <c r="W23" i="15" a="1"/>
  <c r="W23" i="15" s="1"/>
  <c r="L41" i="15"/>
  <c r="N41" i="15" s="1"/>
  <c r="F32" i="11" s="1"/>
  <c r="L37" i="15"/>
  <c r="N37" i="15" s="1"/>
  <c r="F28" i="11" s="1"/>
  <c r="L34" i="15"/>
  <c r="N34" i="15" s="1"/>
  <c r="F25" i="11" s="1"/>
  <c r="L32" i="15"/>
  <c r="N32" i="15" s="1"/>
  <c r="F23" i="11" s="1"/>
  <c r="L33" i="15"/>
  <c r="N33" i="15" s="1"/>
  <c r="F24" i="11" s="1"/>
  <c r="L36" i="15"/>
  <c r="N36" i="15" s="1"/>
  <c r="F27" i="11" s="1"/>
  <c r="N42" i="15"/>
  <c r="F33" i="11" s="1"/>
  <c r="L39" i="15"/>
  <c r="N39" i="15" s="1"/>
  <c r="F30" i="11" s="1"/>
  <c r="L38" i="15"/>
  <c r="N38" i="15" s="1"/>
  <c r="F29" i="11" s="1"/>
  <c r="L35" i="15"/>
  <c r="N35" i="15" s="1"/>
  <c r="F26" i="11" s="1"/>
  <c r="L40" i="15"/>
  <c r="N40" i="15" s="1"/>
  <c r="F31" i="11" s="1"/>
  <c r="L31" i="15"/>
  <c r="K33" i="15"/>
  <c r="M32" i="15"/>
  <c r="D23" i="11" s="1"/>
  <c r="D26" i="15" l="1"/>
  <c r="D23" i="15" s="1" a="1"/>
  <c r="D23" i="15" s="1"/>
  <c r="L43" i="15"/>
  <c r="N31" i="15"/>
  <c r="O32" i="15"/>
  <c r="G23" i="11" s="1"/>
  <c r="E23" i="11" s="1"/>
  <c r="K34" i="15"/>
  <c r="M33" i="15"/>
  <c r="D24" i="11" s="1"/>
  <c r="O33" i="15"/>
  <c r="G24" i="11" s="1"/>
  <c r="E24" i="11" s="1"/>
  <c r="N43" i="15" l="1"/>
  <c r="O31" i="15"/>
  <c r="G22" i="11" s="1"/>
  <c r="E22" i="11" s="1"/>
  <c r="F22" i="11"/>
  <c r="F34" i="11" s="1"/>
  <c r="K35" i="15"/>
  <c r="M34" i="15"/>
  <c r="D25" i="11" s="1"/>
  <c r="O34" i="15"/>
  <c r="G25" i="11" l="1"/>
  <c r="K36" i="15"/>
  <c r="M35" i="15"/>
  <c r="D26" i="11" s="1"/>
  <c r="O35" i="15"/>
  <c r="G26" i="11" s="1"/>
  <c r="E26" i="11" s="1"/>
  <c r="K37" i="15" l="1"/>
  <c r="M36" i="15"/>
  <c r="D27" i="11" s="1"/>
  <c r="O36" i="15"/>
  <c r="G27" i="11" s="1"/>
  <c r="E27" i="11" s="1"/>
  <c r="E25" i="11"/>
  <c r="K38" i="15" l="1"/>
  <c r="M37" i="15"/>
  <c r="D28" i="11" s="1"/>
  <c r="O37" i="15"/>
  <c r="G28" i="11" s="1"/>
  <c r="E28" i="11" l="1"/>
  <c r="K39" i="15"/>
  <c r="M38" i="15"/>
  <c r="D29" i="11" s="1"/>
  <c r="O38" i="15"/>
  <c r="G29" i="11" s="1"/>
  <c r="E29" i="11" s="1"/>
  <c r="K40" i="15" l="1"/>
  <c r="M39" i="15"/>
  <c r="D30" i="11" s="1"/>
  <c r="O39" i="15"/>
  <c r="G30" i="11" l="1"/>
  <c r="K41" i="15"/>
  <c r="M40" i="15"/>
  <c r="D31" i="11" s="1"/>
  <c r="O40" i="15"/>
  <c r="G31" i="11" s="1"/>
  <c r="E31" i="11" s="1"/>
  <c r="K42" i="15" l="1"/>
  <c r="M41" i="15"/>
  <c r="D32" i="11" s="1"/>
  <c r="O41" i="15"/>
  <c r="G32" i="11" s="1"/>
  <c r="E32" i="11" s="1"/>
  <c r="E30" i="11"/>
  <c r="M42" i="15" l="1"/>
  <c r="D33" i="11" s="1"/>
  <c r="O42" i="15"/>
  <c r="G33" i="11" l="1"/>
  <c r="O43" i="15"/>
  <c r="L44" i="15" s="1"/>
  <c r="E33" i="11" l="1"/>
  <c r="E34" i="11" s="1"/>
  <c r="G34" i="11"/>
  <c r="G37" i="11" s="1"/>
  <c r="F38" i="11" l="1"/>
  <c r="G38" i="11"/>
  <c r="G39" i="11"/>
  <c r="F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5B4CB15C-FA12-4D00-9F3F-1180B1234A94}">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2" authorId="0" shapeId="0" xr:uid="{52FA536B-A938-4744-AB2A-7B8E853021D8}">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00000000-0006-0000-0200-000001000000}">
      <text>
        <r>
          <rPr>
            <b/>
            <sz val="8"/>
            <color indexed="45"/>
            <rFont val="Tahoma"/>
            <family val="2"/>
          </rPr>
          <t>Voor</t>
        </r>
        <r>
          <rPr>
            <b/>
            <u/>
            <sz val="8"/>
            <color indexed="45"/>
            <rFont val="Tahoma"/>
            <family val="2"/>
          </rPr>
          <t xml:space="preserve"> valse hybride wagens</t>
        </r>
        <r>
          <rPr>
            <b/>
            <sz val="8"/>
            <color indexed="45"/>
            <rFont val="Tahoma"/>
            <family val="2"/>
          </rPr>
          <t xml:space="preserve"> gekocht, besteld of geleasd vanaf 1 januari 2018 (ondertekening contract/bestelbon) rekent de fiscus met de CO</t>
        </r>
        <r>
          <rPr>
            <b/>
            <vertAlign val="subscript"/>
            <sz val="8"/>
            <color indexed="45"/>
            <rFont val="Tahoma"/>
            <family val="2"/>
          </rPr>
          <t>2</t>
        </r>
        <r>
          <rPr>
            <b/>
            <sz val="8"/>
            <color indexed="45"/>
            <rFont val="Tahoma"/>
            <family val="2"/>
          </rPr>
          <t xml:space="preserve">-uitstoot van de niet-hybride tegenhanger voor het vaststellen van het voordeel alle aard wagen toegekend vanaf 1 januari 2020. 
Indien er geen overeenstemmend model met klassieke aandrijving is, vermenigvuldigt u de officiële CO2-uitstoot vermeld op het inschrijvingsbewijs of gelijkvormigheidsattest van de zogenaamde valse hybride wagen met de factor 2,5.
Met </t>
        </r>
        <r>
          <rPr>
            <b/>
            <u/>
            <sz val="8"/>
            <color indexed="45"/>
            <rFont val="Tahoma"/>
            <family val="2"/>
          </rPr>
          <t>elektrisch</t>
        </r>
        <r>
          <rPr>
            <b/>
            <sz val="8"/>
            <color indexed="45"/>
            <rFont val="Tahoma"/>
            <family val="2"/>
          </rPr>
          <t xml:space="preserve"> wordt bedoeld een 100% elektrische wagen, de uitstoot is gelijk aan nul.
Met</t>
        </r>
        <r>
          <rPr>
            <b/>
            <u/>
            <sz val="8"/>
            <color indexed="45"/>
            <rFont val="Tahoma"/>
            <family val="2"/>
          </rPr>
          <t xml:space="preserve"> valse hybride wagens</t>
        </r>
        <r>
          <rPr>
            <b/>
            <sz val="8"/>
            <color indexed="45"/>
            <rFont val="Tahoma"/>
            <family val="2"/>
          </rPr>
          <t xml:space="preserve"> wordt bedoeld plug-in hybrides hetzij met een batterij met een energiecapaciteit van minder dan 0,5 kWh per 100 kilogram wagengewicht,  hetzij met een uitstoot van meer dan 50g/km.</t>
        </r>
      </text>
    </comment>
    <comment ref="I10" authorId="0" shapeId="0" xr:uid="{00000000-0006-0000-0200-000002000000}">
      <text>
        <r>
          <rPr>
            <b/>
            <sz val="8"/>
            <color indexed="45"/>
            <rFont val="Tahoma"/>
            <family val="2"/>
          </rPr>
          <t>De waarde die u hier moet invullen is gelijk aan:
catalogusprijs exclusief btw + opties exclusief btw + werkelijk betaalde btw
Een door de constructeur of invoerder tijdelijk verlaagde catalogusprijs (of prijs optiepakket) geldt als berekeningsgrondslag voor het voordeel alle aard indien die (tijdelijke) prijs door de constructeur of invoerder ook daadwerkelijk wordt opgenomen als een nieuwe catalogusprijs in zijn prijslijsten en die verlaagde prijzen ook van toepassing zijn bij verkoop aan een particulier. Een korting gegeven door een lokale dealer mag evenwel niet in mindering van de catalogusprijs komen.  
Voorbeeld:
Catalogusprijs excl. btw: 25.000
Opties excl. btw: 2.500
Korting (lokale dealer): 1.500
Betaalde btw: 21% over (25.000+2.500-1.500) = 5.460
In te vullen waarde: 25.000+2.500+5.460=32.960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1B08C4FF-0DD4-422B-B7F7-6F5574CDAC62}">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2" authorId="0" shapeId="0" xr:uid="{CD8BFD93-9D8A-4C0A-850B-689ACE9B6ACE}">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5D4A7457-BA91-4801-8448-7C66958CE021}">
      <text>
        <r>
          <rPr>
            <b/>
            <sz val="8"/>
            <color indexed="45"/>
            <rFont val="Tahoma"/>
            <family val="2"/>
          </rPr>
          <t>Pour les</t>
        </r>
        <r>
          <rPr>
            <b/>
            <u/>
            <sz val="8"/>
            <color indexed="45"/>
            <rFont val="Tahoma"/>
            <family val="2"/>
          </rPr>
          <t xml:space="preserve"> fausses hybrides</t>
        </r>
        <r>
          <rPr>
            <b/>
            <sz val="8"/>
            <color indexed="45"/>
            <rFont val="Tahoma"/>
            <family val="2"/>
          </rPr>
          <t xml:space="preserve"> achetées, commandées ou louées depuis le 1er janvier 2018 (signature du contrat/bon de commande), l'administration fiscale se basera sur les émissions de CO</t>
        </r>
        <r>
          <rPr>
            <b/>
            <vertAlign val="subscript"/>
            <sz val="8"/>
            <color indexed="45"/>
            <rFont val="Tahoma"/>
            <family val="2"/>
          </rPr>
          <t>2</t>
        </r>
        <r>
          <rPr>
            <b/>
            <sz val="8"/>
            <color indexed="45"/>
            <rFont val="Tahoma"/>
            <family val="2"/>
          </rPr>
          <t xml:space="preserve"> de l'équivalent non hybride pour déterminer les ATN voiture accordés depuis le 1er janvier 2020. 
S'il n'existe pas de modèle équivalent à propulsion conventionnelle, multipliez les émissions officielles de CO</t>
        </r>
        <r>
          <rPr>
            <b/>
            <vertAlign val="subscript"/>
            <sz val="8"/>
            <color indexed="45"/>
            <rFont val="Tahoma"/>
            <family val="2"/>
          </rPr>
          <t>2</t>
        </r>
        <r>
          <rPr>
            <b/>
            <sz val="8"/>
            <color indexed="45"/>
            <rFont val="Tahoma"/>
            <family val="2"/>
          </rPr>
          <t xml:space="preserve"> mentionnées sur le certificat d'immatriculation ou sur l'attestation de conformité de la fausse hybride par un facteur de 2,5.
Le terme </t>
        </r>
        <r>
          <rPr>
            <b/>
            <u/>
            <sz val="8"/>
            <color indexed="45"/>
            <rFont val="Tahoma"/>
            <family val="2"/>
          </rPr>
          <t>« électrique »</t>
        </r>
        <r>
          <rPr>
            <b/>
            <sz val="8"/>
            <color indexed="45"/>
            <rFont val="Tahoma"/>
            <family val="2"/>
          </rPr>
          <t xml:space="preserve"> désigne une voiture 100 % électrique.
Sont considérées comme de</t>
        </r>
        <r>
          <rPr>
            <b/>
            <u/>
            <sz val="8"/>
            <color indexed="45"/>
            <rFont val="Tahoma"/>
            <family val="2"/>
          </rPr>
          <t xml:space="preserve"> fausses hybrides</t>
        </r>
        <r>
          <rPr>
            <b/>
            <sz val="8"/>
            <color indexed="45"/>
            <rFont val="Tahoma"/>
            <family val="2"/>
          </rPr>
          <t xml:space="preserve"> : les hybrides rechargeables plug-in qui soit sont équipées d'une batterie à capacité énergétique de moins de 0,5 kWh par 100 kg de poids de la voiture, soit émettent plus de 50 g de CO2 par km.</t>
        </r>
      </text>
    </comment>
    <comment ref="I10" authorId="0" shapeId="0" xr:uid="{E0FB60A4-E999-44B6-B87A-8254492259C7}">
      <text>
        <r>
          <rPr>
            <b/>
            <sz val="8"/>
            <color indexed="45"/>
            <rFont val="Tahoma"/>
            <family val="2"/>
          </rPr>
          <t>La valeur que vous devez indiquer ici est égale au calcul suivant :
prix catalogue HTVA + options HTVA + TVA effectivement payée
Un prix catalogue (ou le prix d'un pack d'options) temporairement réduit par le fabricant ou l'importateur n'est pris en compte dans la base de calcul de l'avantage en nature que si ce prix (temporaire) est effectivement inclus par le fabricant ou l'importateur dans ses listes de prix en tant que nouveau prix catalogue,  et s'il s'applique également aux ventes à un particulier.
Une remise accordée par un concessionnaire local ne peut pas être déduite du prix catalogue.  
Exemple :
Prix catalogue HTVA : 25 000 €
Options HTVA : 2 500 €
Remise (concessionnaire local) : 1 500 €
TVA payée : 21 % × (25 000 € + 2 500 € - 1 500 €) = 5 460 €
→ valeur à remplir : 25 000 € + 2 500 € + 5 460 € = 32 960 €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CE9DD7E5-7440-4D6F-8F23-C1982B92E5E8}">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2" authorId="0" shapeId="0" xr:uid="{6FC42407-380A-4629-AB0C-39D149160A12}">
      <text>
        <r>
          <rPr>
            <b/>
            <sz val="8"/>
            <color indexed="8"/>
            <rFont val="Tahoma"/>
            <family val="2"/>
          </rPr>
          <t>De redactie staat in voor de betrouwbaarheid van dit rekenmodel, waarvoor ze echter niet aansprakelijk gesteld kan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7419D42D-9283-4E3B-98DA-A9CE7DCFF087}">
      <text>
        <r>
          <rPr>
            <b/>
            <sz val="8"/>
            <color indexed="45"/>
            <rFont val="Tahoma"/>
            <family val="2"/>
          </rPr>
          <t>Voor</t>
        </r>
        <r>
          <rPr>
            <b/>
            <u/>
            <sz val="8"/>
            <color indexed="45"/>
            <rFont val="Tahoma"/>
            <family val="2"/>
          </rPr>
          <t xml:space="preserve"> valse hybride wagens</t>
        </r>
        <r>
          <rPr>
            <b/>
            <sz val="8"/>
            <color indexed="45"/>
            <rFont val="Tahoma"/>
            <family val="2"/>
          </rPr>
          <t xml:space="preserve"> gekocht, besteld of geleasd vanaf 1 januari 2018 (ondertekening contract/bestelbon) rekent de fiscus met de CO</t>
        </r>
        <r>
          <rPr>
            <b/>
            <vertAlign val="subscript"/>
            <sz val="8"/>
            <color indexed="45"/>
            <rFont val="Tahoma"/>
            <family val="2"/>
          </rPr>
          <t>2</t>
        </r>
        <r>
          <rPr>
            <b/>
            <sz val="8"/>
            <color indexed="45"/>
            <rFont val="Tahoma"/>
            <family val="2"/>
          </rPr>
          <t xml:space="preserve">-uitstoot van de niet-hybride tegenhanger voor het vaststellen van het voordeel alle aard wagen toegekend vanaf 1 januari 2020. 
Indien er geen overeenstemmend model met klassieke aandrijving is, vermenigvuldigt u de officiële CO2-uitstoot vermeld op het inschrijvingsbewijs of gelijkvormigheidsattest van de zogenaamde valse hybride wagen met de factor 2,5.
Met </t>
        </r>
        <r>
          <rPr>
            <b/>
            <u/>
            <sz val="8"/>
            <color indexed="45"/>
            <rFont val="Tahoma"/>
            <family val="2"/>
          </rPr>
          <t>elektrisch</t>
        </r>
        <r>
          <rPr>
            <b/>
            <sz val="8"/>
            <color indexed="45"/>
            <rFont val="Tahoma"/>
            <family val="2"/>
          </rPr>
          <t xml:space="preserve"> wordt bedoeld een 100% elektrische wagen, de uitstoot is gelijk aan nul.
Met</t>
        </r>
        <r>
          <rPr>
            <b/>
            <u/>
            <sz val="8"/>
            <color indexed="45"/>
            <rFont val="Tahoma"/>
            <family val="2"/>
          </rPr>
          <t xml:space="preserve"> valse hybride wagens</t>
        </r>
        <r>
          <rPr>
            <b/>
            <sz val="8"/>
            <color indexed="45"/>
            <rFont val="Tahoma"/>
            <family val="2"/>
          </rPr>
          <t xml:space="preserve"> wordt bedoeld plug-in hybrides hetzij met een batterij met een energiecapaciteit van minder dan 0,5 kWh per 100 kilogram wagengewicht,  hetzij met een uitstoot van meer dan 50g/km.</t>
        </r>
      </text>
    </comment>
    <comment ref="I10" authorId="0" shapeId="0" xr:uid="{4E0E5DD3-C866-4BB8-9577-EB73EBA98408}">
      <text>
        <r>
          <rPr>
            <b/>
            <sz val="8"/>
            <color indexed="45"/>
            <rFont val="Tahoma"/>
            <family val="2"/>
          </rPr>
          <t>De waarde die u hier moet invullen is gelijk aan:
catalogusprijs exclusief btw + opties exclusief btw + werkelijk betaalde btw
Een door de constructeur of invoerder tijdelijk verlaagde catalogusprijs (of prijs optiepakket) geldt als berekeningsgrondslag voor het voordeel alle aard indien die (tijdelijke) prijs door de constructeur of invoerder ook daadwerkelijk wordt opgenomen als een nieuwe catalogusprijs in zijn prijslijsten en die verlaagde prijzen ook van toepassing zijn bij verkoop aan een particulier. Een korting gegeven door een lokale dealer mag evenwel niet in mindering van de catalogusprijs komen.  
Voorbeeld:
Catalogusprijs excl. btw: 25.000
Opties excl. btw: 2.500
Korting (lokale dealer): 1.500
Betaalde btw: 21% over (25.000+2.500-1.500) = 5.460
In te vullen waarde: 25.000+2.500+5.460=32.960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73964CB1-3F0D-4D9F-B582-6EAAE55D4B96}">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2" authorId="0" shapeId="0" xr:uid="{688F28D5-E59B-4A01-B9DF-7BD9B2597F01}">
      <text>
        <r>
          <rPr>
            <b/>
            <sz val="8"/>
            <color indexed="8"/>
            <rFont val="Tahoma"/>
            <family val="2"/>
          </rPr>
          <t>La rédaction veille à la fiabilité des informations lesquelles ne sauraient toutefois engager sa responsabilité.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699412FF-C4F7-4EBE-AB05-04EFC2FBD8A2}">
      <text>
        <r>
          <rPr>
            <b/>
            <sz val="8"/>
            <color indexed="45"/>
            <rFont val="Tahoma"/>
            <family val="2"/>
          </rPr>
          <t>Pour les</t>
        </r>
        <r>
          <rPr>
            <b/>
            <u/>
            <sz val="8"/>
            <color indexed="45"/>
            <rFont val="Tahoma"/>
            <family val="2"/>
          </rPr>
          <t xml:space="preserve"> fausses hybrides</t>
        </r>
        <r>
          <rPr>
            <b/>
            <sz val="8"/>
            <color indexed="45"/>
            <rFont val="Tahoma"/>
            <family val="2"/>
          </rPr>
          <t xml:space="preserve"> achetées, commandées ou louées depuis le 1er janvier 2018 (signature du contrat/bon de commande), l'administration fiscale se basera sur les émissions de CO</t>
        </r>
        <r>
          <rPr>
            <b/>
            <vertAlign val="subscript"/>
            <sz val="8"/>
            <color indexed="45"/>
            <rFont val="Tahoma"/>
            <family val="2"/>
          </rPr>
          <t>2</t>
        </r>
        <r>
          <rPr>
            <b/>
            <sz val="8"/>
            <color indexed="45"/>
            <rFont val="Tahoma"/>
            <family val="2"/>
          </rPr>
          <t xml:space="preserve"> de l'équivalent non hybride pour déterminer les ATN voiture accordés depuis le 1er janvier 2020. 
S'il n'existe pas de modèle équivalent à propulsion conventionnelle, multipliez les émissions officielles de CO</t>
        </r>
        <r>
          <rPr>
            <b/>
            <vertAlign val="subscript"/>
            <sz val="8"/>
            <color indexed="45"/>
            <rFont val="Tahoma"/>
            <family val="2"/>
          </rPr>
          <t>2</t>
        </r>
        <r>
          <rPr>
            <b/>
            <sz val="8"/>
            <color indexed="45"/>
            <rFont val="Tahoma"/>
            <family val="2"/>
          </rPr>
          <t xml:space="preserve"> mentionnées sur le certificat d'immatriculation ou sur l'attestation de conformité de la fausse hybride par un facteur de 2,5.
Le terme </t>
        </r>
        <r>
          <rPr>
            <b/>
            <u/>
            <sz val="8"/>
            <color indexed="45"/>
            <rFont val="Tahoma"/>
            <family val="2"/>
          </rPr>
          <t>« électrique »</t>
        </r>
        <r>
          <rPr>
            <b/>
            <sz val="8"/>
            <color indexed="45"/>
            <rFont val="Tahoma"/>
            <family val="2"/>
          </rPr>
          <t xml:space="preserve"> désigne une voiture 100 % électrique.
Sont considérées comme de</t>
        </r>
        <r>
          <rPr>
            <b/>
            <u/>
            <sz val="8"/>
            <color indexed="45"/>
            <rFont val="Tahoma"/>
            <family val="2"/>
          </rPr>
          <t xml:space="preserve"> fausses hybrides</t>
        </r>
        <r>
          <rPr>
            <b/>
            <sz val="8"/>
            <color indexed="45"/>
            <rFont val="Tahoma"/>
            <family val="2"/>
          </rPr>
          <t xml:space="preserve"> : les hybrides rechargeables plug-in qui soit sont équipées d'une batterie à capacité énergétique de moins de 0,5 kWh par 100 kg de poids de la voiture, soit émettent plus de 50 g de CO2 par km.</t>
        </r>
      </text>
    </comment>
    <comment ref="I10" authorId="0" shapeId="0" xr:uid="{6057C3F7-BD2C-463D-AE74-C27EED43E09B}">
      <text>
        <r>
          <rPr>
            <b/>
            <sz val="8"/>
            <color indexed="45"/>
            <rFont val="Tahoma"/>
            <family val="2"/>
          </rPr>
          <t>La valeur que vous devez indiquer ici est égale au calcul suivant :
prix catalogue HTVA + options HTVA + TVA effectivement payée
Un prix catalogue (ou le prix d'un pack d'options) temporairement réduit par le fabricant ou l'importateur n'est pris en compte dans la base de calcul de l'avantage en nature que si ce prix (temporaire) est effectivement inclus par le fabricant ou l'importateur dans ses listes de prix en tant que nouveau prix catalogue,  et s'il s'applique également aux ventes à un particulier.
Une remise accordée par un concessionnaire local ne peut pas être déduite du prix catalogue.  
Exemple :
Prix catalogue HTVA : 25 000 €
Options HTVA : 2 500 €
Remise (concessionnaire local) : 1 500 €
TVA payée : 21 % × (25 000 € + 2 500 € - 1 500 €) = 5 460 €
→ valeur à remplir : 25 000 € + 2 500 € + 5 460 € = 32 960 €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<sst xmlns="http://schemas.openxmlformats.org/spreadsheetml/2006/main" count="621" uniqueCount="271">
  <si>
    <t>Ç</t>
  </si>
  <si>
    <t>i</t>
  </si>
  <si>
    <t>Å</t>
  </si>
  <si>
    <t>Æ</t>
  </si>
  <si>
    <t>Diesel</t>
  </si>
  <si>
    <t>Benzine</t>
  </si>
  <si>
    <t>Kies het brandstoftype:</t>
  </si>
  <si>
    <t>januari</t>
  </si>
  <si>
    <t>februari</t>
  </si>
  <si>
    <t>maart</t>
  </si>
  <si>
    <t>april</t>
  </si>
  <si>
    <t>mei</t>
  </si>
  <si>
    <t>juni</t>
  </si>
  <si>
    <t>juli</t>
  </si>
  <si>
    <t>augustus</t>
  </si>
  <si>
    <t>september</t>
  </si>
  <si>
    <t>oktober</t>
  </si>
  <si>
    <t>november</t>
  </si>
  <si>
    <t>december</t>
  </si>
  <si>
    <t>Procentueel voordeel:</t>
  </si>
  <si>
    <t>Referentie (merk van auto, nummerplaat, naam van bestuurder…)</t>
  </si>
  <si>
    <t>Elektrisch</t>
  </si>
  <si>
    <t>Neen</t>
  </si>
  <si>
    <t>LPG</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</si>
  <si>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</si>
  <si>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</si>
  <si>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diesel</t>
  </si>
  <si>
    <t>benzine</t>
  </si>
  <si>
    <t>Voordeel alle aard auto</t>
  </si>
  <si>
    <t>Kies het inkomstenjaar:</t>
  </si>
  <si>
    <t>Inkomstenjaar</t>
  </si>
  <si>
    <t>Aanpassing
per gram</t>
  </si>
  <si>
    <t>Gebrek aan uitstootgegevens</t>
  </si>
  <si>
    <t>Formule VAA</t>
  </si>
  <si>
    <t>Referentie (g/km)</t>
  </si>
  <si>
    <t>MIN</t>
  </si>
  <si>
    <t>Resultaat</t>
  </si>
  <si>
    <t>Nota van de redactie</t>
  </si>
  <si>
    <t>Rekentool</t>
  </si>
  <si>
    <t>Checklist</t>
  </si>
  <si>
    <r>
      <rPr>
        <b/>
        <sz val="10"/>
        <color rgb="FFFFFFFF"/>
        <rFont val="Wingdings 3"/>
        <family val="1"/>
        <charset val="2"/>
      </rPr>
      <t>}</t>
    </r>
    <r>
      <rPr>
        <b/>
        <sz val="10"/>
        <color rgb="FFFFFFFF"/>
        <rFont val="Tahoma"/>
        <family val="2"/>
      </rPr>
      <t xml:space="preserve"> Klik </t>
    </r>
    <r>
      <rPr>
        <b/>
        <u/>
        <sz val="10"/>
        <color rgb="FFFFFFFF"/>
        <rFont val="Tahoma"/>
        <family val="2"/>
      </rPr>
      <t>hier</t>
    </r>
  </si>
  <si>
    <t>Lefebvre Sarrut Belgium NV | Hoogstraat 139 - Bus 6 | 1000 Brussel 
Postadres: Tiensesteenweg 306 | 3000 Leuven | T 0800 39 067 | F 0800 39 068</t>
  </si>
  <si>
    <t>Minimaal %</t>
  </si>
  <si>
    <t>Maximaal %</t>
  </si>
  <si>
    <t>Minimaal
voordeel</t>
  </si>
  <si>
    <t>Diesel hybride</t>
  </si>
  <si>
    <t>Diesel plug-in hybride</t>
  </si>
  <si>
    <t>Benzine hybride</t>
  </si>
  <si>
    <t>Benzine plug-in hybride</t>
  </si>
  <si>
    <t>CNG (Aardgas) minder dan 12 pk</t>
  </si>
  <si>
    <t>CNG (Aardgas) 12 pk of meer</t>
  </si>
  <si>
    <r>
      <t>CO</t>
    </r>
    <r>
      <rPr>
        <vertAlign val="subscript"/>
        <sz val="9"/>
        <rFont val="Source Sans Pro"/>
        <family val="2"/>
      </rPr>
      <t>2-</t>
    </r>
    <r>
      <rPr>
        <sz val="9"/>
        <rFont val="Source Sans Pro"/>
        <family val="2"/>
      </rPr>
      <t>%</t>
    </r>
  </si>
  <si>
    <t>VAA</t>
  </si>
  <si>
    <t>dagen</t>
  </si>
  <si>
    <t>leeftijd</t>
  </si>
  <si>
    <t>verjaardag</t>
  </si>
  <si>
    <t>jaar</t>
  </si>
  <si>
    <t>inkomstenjaar berekening VAA</t>
  </si>
  <si>
    <t>datum start VAA</t>
  </si>
  <si>
    <t>uitstoot</t>
  </si>
  <si>
    <t>cataloguswaarde</t>
  </si>
  <si>
    <t>datum einde VAA</t>
  </si>
  <si>
    <t>%</t>
  </si>
  <si>
    <t>leeftijd na VJD</t>
  </si>
  <si>
    <t>VAA Y1</t>
  </si>
  <si>
    <t>start</t>
  </si>
  <si>
    <t>stop</t>
  </si>
  <si>
    <t>tot VJD</t>
  </si>
  <si>
    <t>na VKD</t>
  </si>
  <si>
    <t>leeftijd tot VJD</t>
  </si>
  <si>
    <t>TOTAAL</t>
  </si>
  <si>
    <t>Vul de cataloguswaarde incl. opties en de betaalde btw maar zonder de korting in:</t>
  </si>
  <si>
    <t>Vul de begindatum van de terbeschikkingstelling van de auto in:</t>
  </si>
  <si>
    <t>Vul eventueel de einddatum van de terbeschikkingstelling in:</t>
  </si>
  <si>
    <t>Berekening van het belastbaar voordeel</t>
  </si>
  <si>
    <r>
      <t>Vul de CO</t>
    </r>
    <r>
      <rPr>
        <vertAlign val="subscript"/>
        <sz val="9"/>
        <rFont val="Tahoma"/>
        <family val="2"/>
      </rPr>
      <t>2</t>
    </r>
    <r>
      <rPr>
        <sz val="9"/>
        <rFont val="Tahoma"/>
        <family val="2"/>
      </rPr>
      <t>-uitstoot in (g/km):</t>
    </r>
  </si>
  <si>
    <t>VAA%</t>
  </si>
  <si>
    <t>Vul uw gegevens in in de turquoise velden</t>
  </si>
  <si>
    <t>START</t>
  </si>
  <si>
    <t>STOP</t>
  </si>
  <si>
    <t>na VJD</t>
  </si>
  <si>
    <t>% tot VJD</t>
  </si>
  <si>
    <t>% na VJD</t>
  </si>
  <si>
    <t>geen uitstootgegevens</t>
  </si>
  <si>
    <t>Berekening van het belastbaar voordeel per maand</t>
  </si>
  <si>
    <t>Maand</t>
  </si>
  <si>
    <t>Totaal</t>
  </si>
  <si>
    <t>Correctie ouderdom</t>
  </si>
  <si>
    <t>40% verworpen uitgaven in de vennootschap indien de brandstof betaald wordt door de vennootschap:</t>
  </si>
  <si>
    <t>17% verworpen uitgaven in de vennootschap indien de brandstof niet betaald wordt door de vennootschap:</t>
  </si>
  <si>
    <t>minium</t>
  </si>
  <si>
    <t>Aantal dagen</t>
  </si>
  <si>
    <t>Voordeel alle aard :</t>
  </si>
  <si>
    <t>Belastbaar voordeel alle aard :</t>
  </si>
  <si>
    <t>Cataloguswaarde</t>
  </si>
  <si>
    <t>Een door de constructeur of invoerder tijdelijk verlaagde catalogusprijs (of prijs optiepakket) geldt als berekeningsgrondslag voor het voordeel alle aard indien die (tijdelijke) prijs door de constructeur of invoerder ook daadwerkelijk opgenomen wordt als een nieuwe catalogusprijs in zijn prijslijsten en die verlaagde prijs ook van toepassing is bij verkoop aan een particulier. Een korting gegeven door een lokale dealer mag evenwel niet in mindering komen van de catalogusprijs.</t>
  </si>
  <si>
    <t>Het voordeel alle aard auto</t>
  </si>
  <si>
    <t>Voorbeeld</t>
  </si>
  <si>
    <t>Optie exclusief btw:</t>
  </si>
  <si>
    <t>Catalogusprijs exclusief btw:</t>
  </si>
  <si>
    <t>Korting van de dealer exclusief btw:</t>
  </si>
  <si>
    <t xml:space="preserve">De cataloguswaarde is dan </t>
  </si>
  <si>
    <t>Aankoopprijs exclusief btw</t>
  </si>
  <si>
    <r>
      <t>Naast de CO</t>
    </r>
    <r>
      <rPr>
        <vertAlign val="subscript"/>
        <sz val="9"/>
        <rFont val="Tahoma"/>
        <family val="2"/>
      </rPr>
      <t>2</t>
    </r>
    <r>
      <rPr>
        <sz val="9"/>
        <rFont val="Tahoma"/>
        <family val="2"/>
      </rPr>
      <t>-uitstoot houdt men ook rekening met de cataloguswaarde en de ouderdom van de auto om het voordeel van alle aard te berekenen.</t>
    </r>
  </si>
  <si>
    <t>Correctiefactor ouderdom auto</t>
  </si>
  <si>
    <t>0 tot 12 maanden</t>
  </si>
  <si>
    <t>13 tot 24 maanden</t>
  </si>
  <si>
    <t>25 tot 36 maanden</t>
  </si>
  <si>
    <t>37 tot 48 maanden</t>
  </si>
  <si>
    <t>49 tot 60 maanden</t>
  </si>
  <si>
    <t>vanaf 61 maanden</t>
  </si>
  <si>
    <r>
      <t>CO</t>
    </r>
    <r>
      <rPr>
        <vertAlign val="subscript"/>
        <sz val="9"/>
        <color theme="1"/>
        <rFont val="Tahoma"/>
        <family val="2"/>
      </rPr>
      <t>2</t>
    </r>
    <r>
      <rPr>
        <sz val="9"/>
        <color theme="1"/>
        <rFont val="Tahoma"/>
        <family val="2"/>
      </rPr>
      <t>-percentage:</t>
    </r>
  </si>
  <si>
    <r>
      <t>Formule CO</t>
    </r>
    <r>
      <rPr>
        <b/>
        <vertAlign val="subscript"/>
        <sz val="9"/>
        <color rgb="FF4B0082"/>
        <rFont val="Tahoma"/>
        <family val="2"/>
      </rPr>
      <t>2</t>
    </r>
    <r>
      <rPr>
        <b/>
        <sz val="9"/>
        <color rgb="FF4B0082"/>
        <rFont val="Tahoma"/>
        <family val="2"/>
      </rPr>
      <t>-percentage</t>
    </r>
  </si>
  <si>
    <t>Referentie uitstoot (g/km)</t>
  </si>
  <si>
    <r>
      <t>Voor plug-inhybrides – gekocht, besteld of geleased vanaf 1 januari 2018 – uitgerust met een elektrische batterij die een energiecapaciteit heeft van minder dan 0,5 kWh per 100 kilogram van het wagengewicht of een uitstoot heeft van meer dan 50 gram CO</t>
    </r>
    <r>
      <rPr>
        <vertAlign val="subscript"/>
        <sz val="8"/>
        <color theme="1"/>
        <rFont val="Tahoma"/>
        <family val="2"/>
      </rPr>
      <t>2</t>
    </r>
    <r>
      <rPr>
        <sz val="8"/>
        <color theme="1"/>
        <rFont val="Tahoma"/>
        <family val="2"/>
      </rPr>
      <t xml:space="preserve"> per kilometer, is voor het vaststellen van het voordeel alle aard toegekend vanaf 1 januari 2020 het in aanmerking te nemen CO</t>
    </r>
    <r>
      <rPr>
        <vertAlign val="subscript"/>
        <sz val="8"/>
        <color theme="1"/>
        <rFont val="Tahoma"/>
        <family val="2"/>
      </rPr>
      <t>2</t>
    </r>
    <r>
      <rPr>
        <sz val="8"/>
        <color theme="1"/>
        <rFont val="Tahoma"/>
        <family val="2"/>
      </rPr>
      <t>-uitstootgehalte gelijk aan dit van het overeenstemmende voertuig dat uitsluitend voorzien is van een motor die gebruikmaakt van dezelfde brandstof (lijst gepubliceerd op de website van FOD Financiën). Indien er geen overeenstemmend voertuig bestaat dat uitsluitend voorzien is van een motor die gebruikmaakt van dezelfde brandstof, dan wordt de uitstootwaarde vermenigvuldigd met 2,5.</t>
    </r>
  </si>
  <si>
    <t>Berekening voordeel alle aard auto</t>
  </si>
  <si>
    <r>
      <t>[(</t>
    </r>
    <r>
      <rPr>
        <b/>
        <sz val="9"/>
        <color theme="5"/>
        <rFont val="Tahoma"/>
        <family val="2"/>
      </rPr>
      <t>CO</t>
    </r>
    <r>
      <rPr>
        <b/>
        <vertAlign val="subscript"/>
        <sz val="9"/>
        <color theme="5"/>
        <rFont val="Tahoma"/>
        <family val="2"/>
      </rPr>
      <t>2</t>
    </r>
    <r>
      <rPr>
        <b/>
        <sz val="9"/>
        <color theme="5"/>
        <rFont val="Tahoma"/>
        <family val="2"/>
      </rPr>
      <t>-uitstoot</t>
    </r>
    <r>
      <rPr>
        <sz val="9"/>
        <color theme="1"/>
        <rFont val="Tahoma"/>
        <family val="2"/>
      </rPr>
      <t xml:space="preserve"> - </t>
    </r>
    <r>
      <rPr>
        <b/>
        <sz val="9"/>
        <color theme="5"/>
        <rFont val="Tahoma"/>
        <family val="2"/>
      </rPr>
      <t>referentie-uitstoot</t>
    </r>
    <r>
      <rPr>
        <sz val="9"/>
        <color theme="1"/>
        <rFont val="Tahoma"/>
        <family val="2"/>
      </rPr>
      <t>) x 0,1%] + 5,5%</t>
    </r>
  </si>
  <si>
    <t>Aantal maanden sinds de eerste inschrijving van het voertuig</t>
  </si>
  <si>
    <r>
      <rPr>
        <b/>
        <sz val="10"/>
        <color rgb="FFFFFFFF"/>
        <rFont val="Wingdings 3"/>
        <family val="1"/>
        <charset val="2"/>
      </rPr>
      <t>}</t>
    </r>
    <r>
      <rPr>
        <b/>
        <sz val="10"/>
        <color rgb="FFFFFFFF"/>
        <rFont val="Tahoma"/>
        <family val="2"/>
      </rPr>
      <t xml:space="preserve"> </t>
    </r>
    <r>
      <rPr>
        <b/>
        <u/>
        <sz val="10"/>
        <color rgb="FFFFFFFF"/>
        <rFont val="Tahoma"/>
        <family val="2"/>
      </rPr>
      <t>Klik hier</t>
    </r>
  </si>
  <si>
    <t>Personaliseer uw berekeningen! De filenaam waarmee u de tool bewaart, verschijnt in de header van de geprinte versie.</t>
  </si>
  <si>
    <t>Open de checklists met Adobe Acrobat Reader om ze optimaal te kunnen gebruiken.</t>
  </si>
  <si>
    <t>Note de la rédaction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</si>
  <si>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</si>
  <si>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</si>
  <si>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t>Lefebvre Sarrut Belgium SA | Rue Haute 139 - Boite 6 | 1000 Bruxelles 
Adresse postale : Tiensesteenweg 306 | 3000 Leuven | T 0800 39 067 | F 0800 39 068</t>
  </si>
  <si>
    <t>Personnalisez vos calculs ! Le nom de fichier que vous utilisez pour enregistrer l'outil apparaît dans l'en-tête de la version imprimée.</t>
  </si>
  <si>
    <t>Ouvrez les checklists avec Adobe Acrobat Reader pour les utiliser de manière optimale.</t>
  </si>
  <si>
    <t>FILENAME VL TAXIQ</t>
  </si>
  <si>
    <t>FILENAME WA TAXIQ</t>
  </si>
  <si>
    <t>FILENAME VL BASIC</t>
  </si>
  <si>
    <t>FILENAME WA BASIC</t>
  </si>
  <si>
    <t>TAG plakken in properties</t>
  </si>
  <si>
    <t>TAXIQ</t>
  </si>
  <si>
    <t>Update tool</t>
  </si>
  <si>
    <t>VL</t>
  </si>
  <si>
    <t>ID</t>
  </si>
  <si>
    <t>Titel</t>
  </si>
  <si>
    <t>Filename</t>
  </si>
  <si>
    <t>Minor/Major?</t>
  </si>
  <si>
    <t>Major</t>
  </si>
  <si>
    <t>Wijziging inleiding?</t>
  </si>
  <si>
    <t>Nieuwe zaken voor taalcheck/vertaling?</t>
  </si>
  <si>
    <t>Inhoudelijke info voor de redactie?</t>
  </si>
  <si>
    <t>tarief 2023 toegevoegd</t>
  </si>
  <si>
    <t>Update naar xlsx?</t>
  </si>
  <si>
    <t>Opmerkingen</t>
  </si>
  <si>
    <t xml:space="preserve">Geen taalcheck nodig. </t>
  </si>
  <si>
    <t>WA</t>
  </si>
  <si>
    <t>BASIC</t>
  </si>
  <si>
    <t>Bij gebrek aan uitstootgegevens gaat men uit van 205 g/km voor diesels en van 195 g/km voor auto's met een benzinemotor (incl. lpg en cng).</t>
  </si>
  <si>
    <t>Avantage de toute nature voiture</t>
  </si>
  <si>
    <r>
      <rPr>
        <b/>
        <sz val="10"/>
        <color rgb="FFFFFFFF"/>
        <rFont val="Wingdings 3"/>
        <family val="1"/>
        <charset val="2"/>
      </rPr>
      <t>}</t>
    </r>
    <r>
      <rPr>
        <b/>
        <sz val="10"/>
        <color rgb="FFFFFFFF"/>
        <rFont val="Tahoma"/>
        <family val="2"/>
      </rPr>
      <t xml:space="preserve"> Auto voor </t>
    </r>
    <r>
      <rPr>
        <b/>
        <u/>
        <sz val="10"/>
        <color rgb="FFFFFFFF"/>
        <rFont val="Tahoma"/>
        <family val="2"/>
      </rPr>
      <t>personeel</t>
    </r>
  </si>
  <si>
    <r>
      <rPr>
        <b/>
        <sz val="10"/>
        <color rgb="FFFFFFFF"/>
        <rFont val="Wingdings 3"/>
        <family val="1"/>
        <charset val="2"/>
      </rPr>
      <t>}</t>
    </r>
    <r>
      <rPr>
        <b/>
        <sz val="10"/>
        <color rgb="FFFFFFFF"/>
        <rFont val="Tahoma"/>
        <family val="2"/>
      </rPr>
      <t xml:space="preserve"> Auto </t>
    </r>
    <r>
      <rPr>
        <b/>
        <u/>
        <sz val="10"/>
        <color rgb="FFFFFFFF"/>
        <rFont val="Tahoma"/>
        <family val="2"/>
      </rPr>
      <t>bedrijfsleider</t>
    </r>
  </si>
  <si>
    <r>
      <rPr>
        <b/>
        <sz val="10"/>
        <color rgb="FFFFFFFF"/>
        <rFont val="Wingdings 3"/>
        <family val="1"/>
        <charset val="2"/>
      </rPr>
      <t>}</t>
    </r>
    <r>
      <rPr>
        <b/>
        <sz val="10"/>
        <color rgb="FFFFFFFF"/>
        <rFont val="Tahoma"/>
        <family val="1"/>
        <charset val="2"/>
      </rPr>
      <t xml:space="preserve"> Voiture </t>
    </r>
    <r>
      <rPr>
        <b/>
        <u/>
        <sz val="10"/>
        <color rgb="FFFFFFFF"/>
        <rFont val="Tahoma"/>
        <family val="2"/>
      </rPr>
      <t>personnel</t>
    </r>
  </si>
  <si>
    <r>
      <rPr>
        <b/>
        <sz val="10"/>
        <color rgb="FFFFFFFF"/>
        <rFont val="Wingdings 3"/>
        <family val="1"/>
        <charset val="2"/>
      </rPr>
      <t>}</t>
    </r>
    <r>
      <rPr>
        <b/>
        <sz val="10"/>
        <color rgb="FFFFFFFF"/>
        <rFont val="Tahoma"/>
        <family val="1"/>
        <charset val="2"/>
      </rPr>
      <t xml:space="preserve"> Voiture </t>
    </r>
    <r>
      <rPr>
        <b/>
        <u/>
        <sz val="10"/>
        <color rgb="FFFFFFFF"/>
        <rFont val="Tahoma"/>
        <family val="2"/>
      </rPr>
      <t>dirigeant</t>
    </r>
  </si>
  <si>
    <t>Règles relatives à l'avantage voiture</t>
  </si>
  <si>
    <t>Formule de l'ATN</t>
  </si>
  <si>
    <t>Avantage toute nature :</t>
  </si>
  <si>
    <r>
      <t>Pour calculer le montant de l'avantage, en plus des émissions de CO</t>
    </r>
    <r>
      <rPr>
        <vertAlign val="subscript"/>
        <sz val="9"/>
        <rFont val="Tahoma"/>
        <family val="2"/>
      </rPr>
      <t>2</t>
    </r>
    <r>
      <rPr>
        <sz val="9"/>
        <rFont val="Tahoma"/>
        <family val="2"/>
      </rPr>
      <t>, on tient également compte de la valeur catalogue et de l'ancienneté du véhicule. Vous trouverez ici un aperçu schématique des règles applicables.</t>
    </r>
  </si>
  <si>
    <t>ATN imposable :</t>
  </si>
  <si>
    <r>
      <rPr>
        <b/>
        <sz val="9"/>
        <color theme="5"/>
        <rFont val="Tahoma"/>
        <family val="2"/>
      </rPr>
      <t>cataloguswaarde</t>
    </r>
    <r>
      <rPr>
        <sz val="9"/>
        <color theme="1"/>
        <rFont val="Tahoma"/>
        <family val="2"/>
      </rPr>
      <t xml:space="preserve"> x </t>
    </r>
    <r>
      <rPr>
        <b/>
        <sz val="9"/>
        <color theme="5"/>
        <rFont val="Tahoma"/>
        <family val="2"/>
      </rPr>
      <t>correctiefactor ouderdom auto</t>
    </r>
    <r>
      <rPr>
        <sz val="9"/>
        <color theme="1"/>
        <rFont val="Tahoma"/>
        <family val="2"/>
      </rPr>
      <t xml:space="preserve"> x </t>
    </r>
    <r>
      <rPr>
        <b/>
        <sz val="9"/>
        <color theme="5"/>
        <rFont val="Tahoma"/>
        <family val="2"/>
      </rPr>
      <t>CO</t>
    </r>
    <r>
      <rPr>
        <b/>
        <vertAlign val="subscript"/>
        <sz val="9"/>
        <color theme="5"/>
        <rFont val="Tahoma"/>
        <family val="2"/>
      </rPr>
      <t>2-</t>
    </r>
    <r>
      <rPr>
        <b/>
        <sz val="9"/>
        <color theme="5"/>
        <rFont val="Tahoma"/>
        <family val="2"/>
      </rPr>
      <t>percentage</t>
    </r>
    <r>
      <rPr>
        <sz val="9"/>
        <color theme="1"/>
        <rFont val="Tahoma"/>
        <family val="2"/>
      </rPr>
      <t xml:space="preserve"> x 6/7</t>
    </r>
  </si>
  <si>
    <r>
      <rPr>
        <sz val="9"/>
        <rFont val="Tahoma"/>
        <family val="2"/>
      </rPr>
      <t>(</t>
    </r>
    <r>
      <rPr>
        <b/>
        <sz val="9"/>
        <color theme="5"/>
        <rFont val="Tahoma"/>
        <family val="2"/>
      </rPr>
      <t>cataloguswaarde</t>
    </r>
    <r>
      <rPr>
        <sz val="9"/>
        <color theme="1"/>
        <rFont val="Tahoma"/>
        <family val="2"/>
      </rPr>
      <t xml:space="preserve"> x </t>
    </r>
    <r>
      <rPr>
        <b/>
        <sz val="9"/>
        <color theme="5"/>
        <rFont val="Tahoma"/>
        <family val="2"/>
      </rPr>
      <t>correctiefactor ouderdom auto</t>
    </r>
    <r>
      <rPr>
        <sz val="9"/>
        <color theme="1"/>
        <rFont val="Tahoma"/>
        <family val="2"/>
      </rPr>
      <t xml:space="preserve"> x </t>
    </r>
    <r>
      <rPr>
        <b/>
        <sz val="9"/>
        <color theme="5"/>
        <rFont val="Tahoma"/>
        <family val="2"/>
      </rPr>
      <t>CO</t>
    </r>
    <r>
      <rPr>
        <b/>
        <vertAlign val="subscript"/>
        <sz val="9"/>
        <color theme="5"/>
        <rFont val="Tahoma"/>
        <family val="2"/>
      </rPr>
      <t>2-</t>
    </r>
    <r>
      <rPr>
        <b/>
        <sz val="9"/>
        <color theme="5"/>
        <rFont val="Tahoma"/>
        <family val="2"/>
      </rPr>
      <t>percentage</t>
    </r>
    <r>
      <rPr>
        <sz val="9"/>
        <color theme="1"/>
        <rFont val="Tahoma"/>
        <family val="2"/>
      </rPr>
      <t xml:space="preserve"> x 6/7) - eigen bijdrage</t>
    </r>
  </si>
  <si>
    <t>Valeur catalogue</t>
  </si>
  <si>
    <t xml:space="preserve">De cataloguswaarde is gelijk aan catalogusprijs exclusief btw + opties exclusief btw  + werkelijk betaalde btw </t>
  </si>
  <si>
    <t>Un prix catalogue (ou le prix d'un pack d'options) temporairement réduit par le fabricant ou l'importateur ne peut servir de base au calcul de l'avantage de toute nature que si ce prix (temporaire) est effectivement inclus par le fabricant ou l'importateur dans ses listes de prix en tant que nouveau prix catalogue, et si ce prix réduit s'applique également aux ventes à un particulier. Une remise accordée par un concessionnaire local ne peut pas être déduite du prix catalogue.</t>
  </si>
  <si>
    <t>La valeur catalogue est alors de :</t>
  </si>
  <si>
    <t>21% TVA :</t>
  </si>
  <si>
    <t>Correction ancienneté véhicule</t>
  </si>
  <si>
    <r>
      <t>Formule pourcentage CO</t>
    </r>
    <r>
      <rPr>
        <b/>
        <vertAlign val="subscript"/>
        <sz val="9"/>
        <color rgb="FF4B0082"/>
        <rFont val="Tahoma"/>
        <family val="2"/>
      </rPr>
      <t>2</t>
    </r>
  </si>
  <si>
    <t>met een minimum van 4% en een maximum van 18%</t>
  </si>
  <si>
    <t>Année de revenus</t>
  </si>
  <si>
    <t>essence</t>
  </si>
  <si>
    <t>Absence de données d'émissions</t>
  </si>
  <si>
    <t>Référence (g/km)</t>
  </si>
  <si>
    <t>En l'absence de données sur les émissions, on fixe celles-ci à 205 g/km pour les moteurs diesel et à 195 g/km pour les moteurs à essence (y compris GPL et GNC).</t>
  </si>
  <si>
    <t>Calcul de l'avantage voiture</t>
  </si>
  <si>
    <t>Complétez les cases turquoise</t>
  </si>
  <si>
    <t>Choisissez l'année de revenus :</t>
  </si>
  <si>
    <t>Choisissez le type de carburant :</t>
  </si>
  <si>
    <t>Indiquez la valeur catalogue (options et TVA payée incluses, mais sans la réduction) :</t>
  </si>
  <si>
    <t>Calcul de l'avantage de toute nature</t>
  </si>
  <si>
    <t>Calcul de l'avantage de toute nature mensuel</t>
  </si>
  <si>
    <t>Mois</t>
  </si>
  <si>
    <t>Nombre de jours</t>
  </si>
  <si>
    <t>Correction ancienneté</t>
  </si>
  <si>
    <t>Montant</t>
  </si>
  <si>
    <t>janvier</t>
  </si>
  <si>
    <t>février</t>
  </si>
  <si>
    <t>mars</t>
  </si>
  <si>
    <t>avril</t>
  </si>
  <si>
    <t>juin</t>
  </si>
  <si>
    <t>juillet</t>
  </si>
  <si>
    <t>août</t>
  </si>
  <si>
    <t>septembre</t>
  </si>
  <si>
    <t>octobre</t>
  </si>
  <si>
    <t>novembre</t>
  </si>
  <si>
    <t>décembre</t>
  </si>
  <si>
    <t>Total</t>
  </si>
  <si>
    <t>Résultat</t>
  </si>
  <si>
    <t>Essence</t>
  </si>
  <si>
    <t>Essence hybride</t>
  </si>
  <si>
    <t>Essence plug-in hybride</t>
  </si>
  <si>
    <t>Électrique</t>
  </si>
  <si>
    <t>CNG (gaz naturel) moins de 12 cv</t>
  </si>
  <si>
    <t>CNG (gaz naturel) 12 cv ou plus</t>
  </si>
  <si>
    <r>
      <rPr>
        <b/>
        <sz val="9"/>
        <color theme="5"/>
        <rFont val="Tahoma"/>
        <family val="2"/>
      </rPr>
      <t>valeur catalogue</t>
    </r>
    <r>
      <rPr>
        <sz val="9"/>
        <color theme="1"/>
        <rFont val="Tahoma"/>
        <family val="2"/>
      </rPr>
      <t xml:space="preserve"> × </t>
    </r>
    <r>
      <rPr>
        <b/>
        <sz val="9"/>
        <color theme="5"/>
        <rFont val="Tahoma"/>
        <family val="2"/>
      </rPr>
      <t>correction ancienneté véhicule</t>
    </r>
    <r>
      <rPr>
        <sz val="9"/>
        <color theme="1"/>
        <rFont val="Tahoma"/>
        <family val="2"/>
      </rPr>
      <t xml:space="preserve"> × </t>
    </r>
    <r>
      <rPr>
        <b/>
        <sz val="9"/>
        <color theme="5"/>
        <rFont val="Tahoma"/>
        <family val="2"/>
      </rPr>
      <t>pourcentage CO</t>
    </r>
    <r>
      <rPr>
        <b/>
        <vertAlign val="subscript"/>
        <sz val="9"/>
        <color theme="5"/>
        <rFont val="Tahoma"/>
        <family val="2"/>
      </rPr>
      <t>2</t>
    </r>
    <r>
      <rPr>
        <sz val="9"/>
        <color theme="1"/>
        <rFont val="Tahoma"/>
        <family val="2"/>
      </rPr>
      <t xml:space="preserve"> × 6/7 :</t>
    </r>
  </si>
  <si>
    <r>
      <rPr>
        <sz val="9"/>
        <rFont val="Tahoma"/>
        <family val="2"/>
      </rPr>
      <t>(</t>
    </r>
    <r>
      <rPr>
        <b/>
        <sz val="9"/>
        <color theme="5"/>
        <rFont val="Tahoma"/>
        <family val="2"/>
      </rPr>
      <t>valeur catalogue</t>
    </r>
    <r>
      <rPr>
        <sz val="9"/>
        <color theme="1"/>
        <rFont val="Tahoma"/>
        <family val="2"/>
      </rPr>
      <t xml:space="preserve"> × </t>
    </r>
    <r>
      <rPr>
        <b/>
        <sz val="9"/>
        <color theme="5"/>
        <rFont val="Tahoma"/>
        <family val="2"/>
      </rPr>
      <t>correction ancienneté véhicule</t>
    </r>
    <r>
      <rPr>
        <sz val="9"/>
        <color theme="1"/>
        <rFont val="Tahoma"/>
        <family val="2"/>
      </rPr>
      <t xml:space="preserve"> × </t>
    </r>
    <r>
      <rPr>
        <b/>
        <sz val="9"/>
        <color theme="5"/>
        <rFont val="Tahoma"/>
        <family val="2"/>
      </rPr>
      <t>pourcentage CO</t>
    </r>
    <r>
      <rPr>
        <b/>
        <vertAlign val="subscript"/>
        <sz val="9"/>
        <color theme="5"/>
        <rFont val="Tahoma"/>
        <family val="2"/>
      </rPr>
      <t>2</t>
    </r>
    <r>
      <rPr>
        <sz val="9"/>
        <color theme="1"/>
        <rFont val="Tahoma"/>
        <family val="2"/>
      </rPr>
      <t xml:space="preserve"> × 6/7) - contribution personnelle</t>
    </r>
  </si>
  <si>
    <t>La valeur catalogue correpsond au prix catalogue HTVA (*) + options HTVA + TVA réellement payée</t>
  </si>
  <si>
    <t>Exemple</t>
  </si>
  <si>
    <t>Prix catalogue HTVA :</t>
  </si>
  <si>
    <t>Options HTVA :</t>
  </si>
  <si>
    <t>Réduction (concessionnaire) HTVA :</t>
  </si>
  <si>
    <t>Prix d'achat HTVA :</t>
  </si>
  <si>
    <t>Nombre de mois écoulés depuis la première inscription du véhicule</t>
  </si>
  <si>
    <t>L' ATN est diminué de 6 % par année d'ancienneté, avec un maximum de 30 %. Un mois entamé compte pour un mois complet.</t>
  </si>
  <si>
    <t>0 à 12 mois</t>
  </si>
  <si>
    <t>100 %</t>
  </si>
  <si>
    <t>13 à 24 mois</t>
  </si>
  <si>
    <t>94 %</t>
  </si>
  <si>
    <t>25 à 36 mois</t>
  </si>
  <si>
    <t>88 %</t>
  </si>
  <si>
    <t>37 à 48 mois</t>
  </si>
  <si>
    <t>82 %</t>
  </si>
  <si>
    <t>49 à 60 mois</t>
  </si>
  <si>
    <t>76 %</t>
  </si>
  <si>
    <t>à partir de 61 mois</t>
  </si>
  <si>
    <t>70 %</t>
  </si>
  <si>
    <r>
      <t>Pourcentage CO</t>
    </r>
    <r>
      <rPr>
        <vertAlign val="subscript"/>
        <sz val="9"/>
        <color theme="1"/>
        <rFont val="Tahoma"/>
        <family val="2"/>
      </rPr>
      <t>2</t>
    </r>
    <r>
      <rPr>
        <sz val="9"/>
        <color theme="1"/>
        <rFont val="Tahoma"/>
        <family val="2"/>
      </rPr>
      <t xml:space="preserve"> :</t>
    </r>
  </si>
  <si>
    <r>
      <t>[(</t>
    </r>
    <r>
      <rPr>
        <b/>
        <sz val="9"/>
        <color theme="5"/>
        <rFont val="Tahoma"/>
        <family val="2"/>
      </rPr>
      <t>émissions de CO</t>
    </r>
    <r>
      <rPr>
        <b/>
        <vertAlign val="subscript"/>
        <sz val="9"/>
        <color theme="5"/>
        <rFont val="Tahoma"/>
        <family val="2"/>
      </rPr>
      <t>2</t>
    </r>
    <r>
      <rPr>
        <b/>
        <sz val="9"/>
        <color theme="5"/>
        <rFont val="Tahoma"/>
        <family val="2"/>
      </rPr>
      <t xml:space="preserve"> - référence émissions CO</t>
    </r>
    <r>
      <rPr>
        <b/>
        <vertAlign val="subscript"/>
        <sz val="9"/>
        <color theme="5"/>
        <rFont val="Tahoma"/>
        <family val="2"/>
      </rPr>
      <t>2</t>
    </r>
    <r>
      <rPr>
        <sz val="9"/>
        <color theme="1"/>
        <rFont val="Tahoma"/>
        <family val="2"/>
      </rPr>
      <t>) × 0,1 %] + 5,5 %</t>
    </r>
  </si>
  <si>
    <t>minimum 4 % et maximum 18 %</t>
  </si>
  <si>
    <t>% minimal</t>
  </si>
  <si>
    <t>% maximal</t>
  </si>
  <si>
    <t>Avantage minimal</t>
  </si>
  <si>
    <t>Pour les plug-in hybrides rechargeables – achetées, commandées ou louées depuis le 1er janvier 2018 – qui sont équipées d'une batterie électrique d'une capacité énergétique inférieure à 0,5 kWh par 100 kg de poids de la voiture, ou dont les émissions de CO2 sont supérieures à 50 g/km, les émissions de CO2 à prendre en compte pour déterminer le montant de l'avantage de toute nature sont, depuis le 1er janvier 2020, celles du véhicule équivalent équipé exclusivement d'un moteur thermique utilisant un seul carburant (liste publiée sur le site du SPF Finances). S'il n'y a pas de véhicule équivalent, la valeur des émissions est multipliée par 2,5.</t>
  </si>
  <si>
    <t>Référence (marque, numéro de plaque, nom du conducteur, etc.) :</t>
  </si>
  <si>
    <t>Indiquez la date de début de la mise à disposition du véhicule à des fins privées :</t>
  </si>
  <si>
    <t>Indiquez éventuellement la date de fin de la mise à disposition du véhicule à des fins privées :</t>
  </si>
  <si>
    <t>Avantage en pourcentage :</t>
  </si>
  <si>
    <t>mai</t>
  </si>
  <si>
    <t>ATN sur fiche (après déduction de la contribution personnelle) :</t>
  </si>
  <si>
    <t>40 % de dépenses non admises pour la société si les frais de carburant sont payés par la société :</t>
  </si>
  <si>
    <t>17 % de dépenses non admises pour la société si les frais de carburant ne sont pas payés par la société :</t>
  </si>
  <si>
    <r>
      <t>Indiquez les émissions de CO</t>
    </r>
    <r>
      <rPr>
        <vertAlign val="subscript"/>
        <sz val="9"/>
        <rFont val="Tahoma"/>
        <family val="2"/>
      </rPr>
      <t xml:space="preserve">2 </t>
    </r>
    <r>
      <rPr>
        <sz val="9"/>
        <rFont val="Tahoma"/>
        <family val="2"/>
      </rPr>
      <t>(g/km) :</t>
    </r>
  </si>
  <si>
    <t>21% btw</t>
  </si>
  <si>
    <t>Voordeel alle aard op fiche (na aftrek van de eigen bijdrage):</t>
  </si>
  <si>
    <r>
      <t xml:space="preserve">Vul eventueel de eigen </t>
    </r>
    <r>
      <rPr>
        <u/>
        <sz val="9"/>
        <rFont val="Tahoma"/>
        <family val="2"/>
      </rPr>
      <t>maandelijkse</t>
    </r>
    <r>
      <rPr>
        <sz val="9"/>
        <rFont val="Tahoma"/>
        <family val="2"/>
      </rPr>
      <t xml:space="preserve"> bijdrage voor het privégebruik in:</t>
    </r>
  </si>
  <si>
    <t>eigen bijdrage</t>
  </si>
  <si>
    <t>Eigen bijdrage</t>
  </si>
  <si>
    <r>
      <t xml:space="preserve">Het </t>
    </r>
    <r>
      <rPr>
        <u/>
        <sz val="9"/>
        <rFont val="Tahoma"/>
        <family val="2"/>
      </rPr>
      <t>jaarlijks</t>
    </r>
    <r>
      <rPr>
        <sz val="9"/>
        <rFont val="Tahoma"/>
        <family val="2"/>
      </rPr>
      <t xml:space="preserve"> voordeel alle aard </t>
    </r>
    <r>
      <rPr>
        <u/>
        <sz val="9"/>
        <rFont val="Tahoma"/>
        <family val="2"/>
      </rPr>
      <t>zonder correctie voor ouderdom</t>
    </r>
    <r>
      <rPr>
        <sz val="9"/>
        <rFont val="Tahoma"/>
        <family val="2"/>
      </rPr>
      <t xml:space="preserve"> (catalogusprijs x procentueel voordeel x 6/7):</t>
    </r>
  </si>
  <si>
    <t>Belastbaar</t>
  </si>
  <si>
    <t>ATN</t>
  </si>
  <si>
    <t>cotisation personelle</t>
  </si>
  <si>
    <t>Indiquez éventuellement la cotisation personnelle mensuelle pour usage privé :</t>
  </si>
  <si>
    <r>
      <t xml:space="preserve">ATN </t>
    </r>
    <r>
      <rPr>
        <u/>
        <sz val="9"/>
        <rFont val="Tahoma"/>
        <family val="2"/>
      </rPr>
      <t>annuel</t>
    </r>
    <r>
      <rPr>
        <sz val="9"/>
        <rFont val="Tahoma"/>
        <family val="2"/>
      </rPr>
      <t xml:space="preserve"> </t>
    </r>
    <r>
      <rPr>
        <u/>
        <sz val="9"/>
        <rFont val="Tahoma"/>
        <family val="2"/>
      </rPr>
      <t>sans correction ancienneté</t>
    </r>
    <r>
      <rPr>
        <sz val="9"/>
        <rFont val="Tahoma"/>
        <family val="2"/>
      </rPr>
      <t xml:space="preserve"> (valeur catalogue × pourcentage CO</t>
    </r>
    <r>
      <rPr>
        <vertAlign val="subscript"/>
        <sz val="9"/>
        <rFont val="Tahoma"/>
        <family val="2"/>
      </rPr>
      <t xml:space="preserve">2 </t>
    </r>
    <r>
      <rPr>
        <sz val="9"/>
        <rFont val="Tahoma"/>
        <family val="2"/>
      </rPr>
      <t>× 6/7) :</t>
    </r>
  </si>
  <si>
    <t>Het voordeel alle aard wordt verminderd met 6% per leeftijdsjaar met een maximum van 30%. Een begonnen maand telt als volledige maand.</t>
  </si>
  <si>
    <t>Berekening voordeel alle aard auto 2024</t>
  </si>
  <si>
    <t>Voordeel alle aard auto.xlsx</t>
  </si>
  <si>
    <t>tarief 2024 toegevoegd</t>
  </si>
  <si>
    <t>422502</t>
  </si>
  <si>
    <t>Avantage de toute nature voiture.xlsx</t>
  </si>
  <si>
    <t>Avantage voiture - année de revenus 2024</t>
  </si>
  <si>
    <t>Avantage voiture - année de revenus 2024.xlsx</t>
  </si>
  <si>
    <t>Voordeel alle aard auto - inkomstenjaar 2024</t>
  </si>
  <si>
    <t>Voordeel alle aard auto - inkomstenjaar 2024.xlsx</t>
  </si>
  <si>
    <t>2021 vervangen door 2024</t>
  </si>
  <si>
    <t>Calcul de l'avantage voiture 2024</t>
  </si>
  <si>
    <t/>
  </si>
  <si>
    <t>'</t>
  </si>
  <si>
    <t>datum inschrijving</t>
  </si>
  <si>
    <t>Indiquez la date de la première inscription à la DIV :</t>
  </si>
  <si>
    <t>Vul de datum van de eerste inschrijving bij de DIV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</si>
</sst>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0\ [$€-813]"/>
    <numFmt numFmtId="166" formatCode="0.0%"/>
    <numFmt numFmtId="167" formatCode="[$€-2]\ #,##0"/>
    <numFmt numFmtId="168" formatCode="_ * #,##0_ ;_ * \-#,##0_ ;_ * &quot;-&quot;??_ ;_ @_ "/>
    <numFmt numFmtId="169" formatCode="&quot;€&quot;\ #,##0.00"/>
    <numFmt numFmtId="170" formatCode="&quot;Redactioneel bijgewerkt tot&quot;\ dd\.mm\.yyyy"/>
    <numFmt numFmtId="171" formatCode="&quot;À jour au&quot;\ dd\.mm\.yyyy"/>
  </numFmts>
  <fonts count="99">
    <font>
      <sz val="9"/>
      <color indexed="8"/>
      <name val="Tahoma"/>
      <family val="2"/>
    </font>
    <font>
      <sz val="9"/>
      <color theme="1"/>
      <name val="Tahoma"/>
      <family val="2"/>
    </font>
    <font>
      <sz val="9"/>
      <color theme="1"/>
      <name val="Tahoma"/>
      <family val="2"/>
    </font>
    <font>
      <sz val="9"/>
      <color theme="1"/>
      <name val="Tahoma"/>
      <family val="2"/>
    </font>
    <font>
      <sz val="9"/>
      <color theme="1"/>
      <name val="Tahoma"/>
      <family val="2"/>
    </font>
    <font>
      <sz val="11"/>
      <color indexed="8"/>
      <name val="Calibri"/>
      <family val="2"/>
    </font>
    <font>
      <sz val="9"/>
      <color indexed="8"/>
      <name val="Tahoma"/>
      <family val="2"/>
    </font>
    <font>
      <sz val="9"/>
      <name val="Tahoma"/>
      <family val="2"/>
    </font>
    <font>
      <u/>
      <sz val="14"/>
      <color indexed="55"/>
      <name val="Wingdings"/>
      <charset val="2"/>
    </font>
    <font>
      <b/>
      <sz val="9"/>
      <color indexed="45"/>
      <name val="Tahoma"/>
      <family val="2"/>
    </font>
    <font>
      <u/>
      <sz val="9"/>
      <name val="Tahoma"/>
      <family val="2"/>
    </font>
    <font>
      <b/>
      <sz val="8"/>
      <color indexed="45"/>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b/>
      <sz val="9"/>
      <color indexed="14"/>
      <name val="Wingdings 3"/>
      <family val="1"/>
      <charset val="2"/>
    </font>
    <font>
      <b/>
      <sz val="9"/>
      <name val="Wingdings 3"/>
      <family val="1"/>
      <charset val="2"/>
    </font>
    <font>
      <b/>
      <sz val="9"/>
      <color indexed="9"/>
      <name val="Tahoma"/>
      <family val="2"/>
    </font>
    <font>
      <vertAlign val="subscript"/>
      <sz val="9"/>
      <name val="Tahoma"/>
      <family val="2"/>
    </font>
    <font>
      <sz val="8"/>
      <name val="Tahoma"/>
      <family val="2"/>
    </font>
    <font>
      <sz val="9"/>
      <color indexed="10"/>
      <name val="Tahoma"/>
      <family val="2"/>
    </font>
    <font>
      <sz val="7"/>
      <color indexed="10"/>
      <name val="Small Fonts"/>
      <family val="2"/>
    </font>
    <font>
      <sz val="7"/>
      <color indexed="47"/>
      <name val="Small Fonts"/>
      <family val="2"/>
    </font>
    <font>
      <sz val="7"/>
      <color indexed="14"/>
      <name val="Small Fonts"/>
      <family val="2"/>
    </font>
    <font>
      <sz val="14"/>
      <color indexed="45"/>
      <name val="Webdings"/>
      <family val="1"/>
      <charset val="2"/>
    </font>
    <font>
      <b/>
      <u/>
      <sz val="8"/>
      <color indexed="45"/>
      <name val="Tahoma"/>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indexed="8"/>
      <name val="Tahoma"/>
      <family val="2"/>
    </font>
    <font>
      <b/>
      <sz val="9"/>
      <color theme="1"/>
      <name val="Tahoma"/>
      <family val="2"/>
    </font>
    <font>
      <b/>
      <sz val="10"/>
      <color rgb="FF4B0082"/>
      <name val="Tahoma"/>
      <family val="2"/>
    </font>
    <font>
      <u/>
      <sz val="10"/>
      <color indexed="10"/>
      <name val="Arial Narrow"/>
      <family val="2"/>
    </font>
    <font>
      <sz val="20"/>
      <color rgb="FFFFFFFF"/>
      <name val="Wingdings 3"/>
      <family val="1"/>
      <charset val="2"/>
    </font>
    <font>
      <sz val="20"/>
      <color rgb="FFCDCDCD"/>
      <name val="Wingdings 3"/>
      <family val="1"/>
      <charset val="2"/>
    </font>
    <font>
      <sz val="20"/>
      <color rgb="FFCDCDCD"/>
      <name val="Webdings"/>
      <family val="1"/>
      <charset val="2"/>
    </font>
    <font>
      <sz val="11"/>
      <color theme="1"/>
      <name val="Calibri"/>
      <family val="2"/>
      <scheme val="minor"/>
    </font>
    <font>
      <sz val="18"/>
      <color theme="0"/>
      <name val="Tahoma"/>
      <family val="2"/>
    </font>
    <font>
      <b/>
      <sz val="9"/>
      <color rgb="FF4B0082"/>
      <name val="Tahoma"/>
      <family val="2"/>
    </font>
    <font>
      <i/>
      <sz val="9"/>
      <color rgb="FF00CED1"/>
      <name val="Tahoma"/>
      <family val="2"/>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sz val="9"/>
      <color rgb="FF00CED1"/>
      <name val="Tahoma"/>
      <family val="2"/>
    </font>
    <font>
      <vertAlign val="subscript"/>
      <sz val="9"/>
      <color theme="1"/>
      <name val="Tahoma"/>
      <family val="2"/>
    </font>
    <font>
      <b/>
      <vertAlign val="subscript"/>
      <sz val="9"/>
      <color rgb="FF4B0082"/>
      <name val="Tahoma"/>
      <family val="2"/>
    </font>
    <font>
      <sz val="9"/>
      <color rgb="FFE6E6E6"/>
      <name val="Tahoma"/>
      <family val="2"/>
    </font>
    <font>
      <sz val="9"/>
      <name val="Source Sans Pro"/>
      <family val="2"/>
    </font>
    <font>
      <vertAlign val="subscript"/>
      <sz val="9"/>
      <name val="Source Sans Pro"/>
      <family val="2"/>
    </font>
    <font>
      <b/>
      <vertAlign val="subscript"/>
      <sz val="8"/>
      <color indexed="45"/>
      <name val="Tahoma"/>
      <family val="2"/>
    </font>
    <font>
      <b/>
      <sz val="8"/>
      <color theme="5"/>
      <name val="Tahoma"/>
      <family val="2"/>
    </font>
    <font>
      <b/>
      <sz val="8"/>
      <color rgb="FF00CED1"/>
      <name val="Tahoma"/>
      <family val="2"/>
    </font>
    <font>
      <b/>
      <sz val="9"/>
      <name val="Tahoma"/>
      <family val="2"/>
    </font>
    <font>
      <b/>
      <sz val="10"/>
      <name val="Tahoma"/>
      <family val="2"/>
    </font>
    <font>
      <b/>
      <sz val="9"/>
      <color indexed="8"/>
      <name val="Tahoma"/>
      <family val="2"/>
    </font>
    <font>
      <sz val="9"/>
      <color theme="9"/>
      <name val="Source Sans Pro"/>
      <family val="2"/>
    </font>
    <font>
      <b/>
      <sz val="8"/>
      <color theme="9"/>
      <name val="Tahoma"/>
      <family val="2"/>
    </font>
    <font>
      <sz val="8"/>
      <color rgb="FF00CED1"/>
      <name val="Tahoma"/>
      <family val="2"/>
    </font>
    <font>
      <b/>
      <sz val="8"/>
      <name val="Tahoma"/>
      <family val="2"/>
    </font>
    <font>
      <b/>
      <sz val="9"/>
      <color theme="5"/>
      <name val="Tahoma"/>
      <family val="2"/>
    </font>
    <font>
      <b/>
      <u/>
      <sz val="9"/>
      <name val="Tahoma"/>
      <family val="2"/>
    </font>
    <font>
      <b/>
      <vertAlign val="subscript"/>
      <sz val="9"/>
      <color theme="5"/>
      <name val="Tahoma"/>
      <family val="2"/>
    </font>
    <font>
      <sz val="8"/>
      <color indexed="8"/>
      <name val="Tahoma"/>
      <family val="2"/>
    </font>
    <font>
      <sz val="8"/>
      <color theme="1"/>
      <name val="Tahoma"/>
      <family val="2"/>
    </font>
    <font>
      <vertAlign val="subscript"/>
      <sz val="8"/>
      <color theme="1"/>
      <name val="Tahoma"/>
      <family val="2"/>
    </font>
    <font>
      <sz val="9"/>
      <color rgb="FF5F5F5A"/>
      <name val="tahoma"/>
      <family val="2"/>
    </font>
    <font>
      <sz val="9"/>
      <color theme="0" tint="-4.9989318521683403E-2"/>
      <name val="tahoma"/>
      <family val="2"/>
    </font>
    <font>
      <b/>
      <sz val="8"/>
      <color rgb="FF7030A0"/>
      <name val="Tahoma"/>
      <family val="2"/>
    </font>
    <font>
      <b/>
      <sz val="14"/>
      <color theme="0"/>
      <name val="Tahoma"/>
      <family val="2"/>
    </font>
    <font>
      <b/>
      <sz val="12"/>
      <color rgb="FF00008F"/>
      <name val="Tahoma"/>
      <family val="2"/>
    </font>
    <font>
      <b/>
      <sz val="11"/>
      <color rgb="FF4B0082"/>
      <name val="Tahoma"/>
      <family val="2"/>
    </font>
    <font>
      <b/>
      <sz val="11"/>
      <color theme="5"/>
      <name val="Tahoma"/>
      <family val="2"/>
    </font>
    <font>
      <b/>
      <sz val="10"/>
      <color rgb="FFFFFFFF"/>
      <name val="Tahoma"/>
      <family val="1"/>
      <charset val="2"/>
    </font>
    <font>
      <sz val="8"/>
      <color theme="0" tint="-0.499984740745262"/>
      <name val="Tahoma"/>
      <family val="2"/>
    </font>
    <font>
      <b/>
      <sz val="9"/>
      <color theme="9"/>
      <name val="tahoma"/>
      <family val="2"/>
    </font>
    <font>
      <sz val="11"/>
      <name val="Calibri"/>
      <family val="2"/>
    </font>
    <font>
      <b/>
      <sz val="8"/>
      <color theme="6"/>
      <name val="Tahoma"/>
      <family val="2"/>
    </font>
    <font>
      <b/>
      <sz val="11"/>
      <color theme="6"/>
      <name val="Tahoma"/>
      <family val="2"/>
    </font>
    <font>
      <sz val="8"/>
      <color rgb="FFE6E6E6"/>
      <name val="Tahoma"/>
      <family val="2"/>
    </font>
    <font>
      <sz val="9"/>
      <name val="Calibri"/>
      <family val="2"/>
      <scheme val="minor"/>
    </font>
    <font>
      <sz val="9"/>
      <color theme="0"/>
      <name val="Calibri"/>
      <family val="2"/>
      <scheme val="minor"/>
    </font>
    <font>
      <sz val="9"/>
      <color theme="9"/>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u/>
      <sz val="12"/>
      <color rgb="FFFF0000"/>
      <name val="Mangal Pro"/>
    </font>
    <font>
      <sz val="9"/>
      <color theme="5"/>
      <name val="Tahoma"/>
      <family val="2"/>
    </font>
    <font>
      <sz val="8"/>
      <color theme="4"/>
      <name val="Tahoma"/>
      <family val="2"/>
    </font>
    <font>
      <b/>
      <sz val="10"/>
      <color theme="6"/>
      <name val="Tahoma"/>
      <family val="2"/>
    </font>
    <font>
      <sz val="8"/>
      <color theme="6"/>
      <name val="Tahoma"/>
      <family val="2"/>
    </font>
    <font>
      <sz val="8"/>
      <color indexed="51"/>
      <name val="Tahoma"/>
      <family val="2"/>
    </font>
    <font>
      <sz val="8"/>
      <color indexed="51" tint="0.79998168889431442"/>
      <name val="Tahoma"/>
      <family val="2"/>
    </font>
    <font>
      <sz val="8"/>
      <color indexed="51" tint="-9.9978637043366805E-2"/>
      <name val="Tahoma"/>
      <family val="2"/>
    </font>
    <font>
      <b/>
      <sz val="14"/>
      <color rgb="FFFF0000"/>
      <name val="Tahoma"/>
      <family val="2"/>
    </font>
    <font>
      <sz val="9"/>
      <color theme="5" tint="0.39997558519241921"/>
      <name val="Source Sans Pro"/>
      <family val="2"/>
    </font>
  </fonts>
  <fills count="38">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47"/>
        <bgColor indexed="64"/>
      </patternFill>
    </fill>
    <fill>
      <patternFill patternType="solid">
        <fgColor indexed="43"/>
        <bgColor indexed="64"/>
      </patternFill>
    </fill>
    <fill>
      <patternFill patternType="solid">
        <fgColor rgb="FFFFFFFF"/>
        <bgColor rgb="FF000000"/>
      </patternFill>
    </fill>
    <fill>
      <patternFill patternType="solid">
        <fgColor rgb="FF5F5F5A"/>
        <bgColor rgb="FFE6E6E6"/>
      </patternFill>
    </fill>
    <fill>
      <patternFill patternType="mediumGray">
        <fgColor rgb="FFE6E6E6"/>
        <bgColor rgb="FF5F5F5A"/>
      </patternFill>
    </fill>
    <fill>
      <patternFill patternType="solid">
        <fgColor rgb="FF5F5F5A"/>
        <bgColor rgb="FF000000"/>
      </patternFill>
    </fill>
    <fill>
      <patternFill patternType="solid">
        <fgColor rgb="FF4B0082"/>
        <bgColor indexed="64"/>
      </patternFill>
    </fill>
    <fill>
      <patternFill patternType="solid">
        <fgColor rgb="FF00CED0"/>
        <bgColor indexed="64"/>
      </patternFill>
    </fill>
    <fill>
      <patternFill patternType="solid">
        <fgColor rgb="FF00CED1"/>
        <bgColor indexed="64"/>
      </patternFill>
    </fill>
    <fill>
      <patternFill patternType="solid">
        <fgColor rgb="FF5F5F5A"/>
        <bgColor indexed="51"/>
      </patternFill>
    </fill>
    <fill>
      <patternFill patternType="solid">
        <fgColor rgb="FF00CED1"/>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4.9989318521683403E-2"/>
        <bgColor indexed="47"/>
      </patternFill>
    </fill>
    <fill>
      <patternFill patternType="solid">
        <fgColor theme="0" tint="-4.9989318521683403E-2"/>
        <bgColor theme="1"/>
      </patternFill>
    </fill>
    <fill>
      <patternFill patternType="solid">
        <fgColor theme="2"/>
        <bgColor indexed="64"/>
      </patternFill>
    </fill>
    <fill>
      <patternFill patternType="solid">
        <fgColor theme="0" tint="-0.14999847407452621"/>
        <bgColor indexed="64"/>
      </patternFill>
    </fill>
    <fill>
      <patternFill patternType="solid">
        <fgColor rgb="FFFF0000"/>
        <bgColor indexed="47"/>
      </patternFill>
    </fill>
    <fill>
      <patternFill patternType="solid">
        <fgColor rgb="FF7030A0"/>
        <bgColor indexed="64"/>
      </patternFill>
    </fill>
    <fill>
      <patternFill patternType="solid">
        <fgColor rgb="FF00CED1"/>
        <bgColor theme="0"/>
      </patternFill>
    </fill>
    <fill>
      <patternFill patternType="solid">
        <fgColor indexed="65"/>
        <bgColor theme="0"/>
      </patternFill>
    </fill>
    <fill>
      <patternFill patternType="solid">
        <fgColor theme="6"/>
        <bgColor indexed="64"/>
      </patternFill>
    </fill>
    <fill>
      <patternFill patternType="solid">
        <fgColor theme="6"/>
        <bgColor theme="0"/>
      </patternFill>
    </fill>
    <fill>
      <patternFill patternType="solid">
        <fgColor theme="6"/>
        <bgColor rgb="FF000000"/>
      </patternFill>
    </fill>
    <fill>
      <patternFill patternType="solid">
        <fgColor theme="6" tint="0.79998168889431442"/>
        <bgColor indexed="64"/>
      </patternFill>
    </fill>
    <fill>
      <patternFill patternType="solid">
        <fgColor theme="9"/>
        <bgColor indexed="64"/>
      </patternFill>
    </fill>
    <fill>
      <patternFill patternType="solid">
        <fgColor rgb="FFB4C6E7"/>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s>
  <borders count="17">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rgb="FFE6E6E6"/>
      </left>
      <right style="medium">
        <color rgb="FFE6E6E6"/>
      </right>
      <top style="medium">
        <color rgb="FFE6E6E6"/>
      </top>
      <bottom style="medium">
        <color rgb="FFE6E6E6"/>
      </bottom>
      <diagonal/>
    </border>
    <border>
      <left style="thin">
        <color theme="0"/>
      </left>
      <right style="thin">
        <color theme="0"/>
      </right>
      <top style="thin">
        <color theme="0"/>
      </top>
      <bottom style="thin">
        <color theme="0"/>
      </bottom>
      <diagonal/>
    </border>
    <border>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s>
  <cellStyleXfs count="20">
    <xf numFmtId="0" fontId="0" fillId="0" borderId="0">
      <alignment vertical="center"/>
    </xf>
    <xf numFmtId="0" fontId="8" fillId="2" borderId="1" applyNumberFormat="0" applyFont="0" applyFill="0" applyBorder="0" applyAlignment="0" applyProtection="0">
      <alignment horizontal="center" vertical="center"/>
      <protection hidden="1"/>
    </xf>
    <xf numFmtId="9" fontId="5" fillId="0" borderId="0" applyFont="0" applyFill="0" applyBorder="0" applyAlignment="0" applyProtection="0"/>
    <xf numFmtId="0" fontId="7" fillId="0" borderId="0">
      <alignment vertical="center"/>
    </xf>
    <xf numFmtId="0" fontId="7" fillId="0" borderId="0"/>
    <xf numFmtId="0" fontId="34" fillId="0" borderId="0" applyNumberFormat="0" applyFont="0" applyFill="0" applyBorder="0" applyAlignment="0" applyProtection="0">
      <alignment vertical="top"/>
      <protection locked="0"/>
    </xf>
    <xf numFmtId="0" fontId="38" fillId="0" borderId="0"/>
    <xf numFmtId="0" fontId="6" fillId="0" borderId="0">
      <alignment vertical="center"/>
    </xf>
    <xf numFmtId="0" fontId="38" fillId="0" borderId="0"/>
    <xf numFmtId="0" fontId="6" fillId="0" borderId="0">
      <alignment vertical="center"/>
    </xf>
    <xf numFmtId="0" fontId="38" fillId="0" borderId="0"/>
    <xf numFmtId="164" fontId="6" fillId="0" borderId="0" applyFont="0" applyFill="0" applyBorder="0" applyAlignment="0" applyProtection="0"/>
    <xf numFmtId="9" fontId="6" fillId="0" borderId="0" applyFont="0" applyFill="0" applyBorder="0" applyAlignment="0" applyProtection="0"/>
    <xf numFmtId="0" fontId="6" fillId="0" borderId="0">
      <alignment vertical="center"/>
    </xf>
    <xf numFmtId="0" fontId="1" fillId="0" borderId="0"/>
    <xf numFmtId="0" fontId="7" fillId="0" borderId="0">
      <alignment vertical="center"/>
    </xf>
    <xf numFmtId="0" fontId="1" fillId="0" borderId="0"/>
    <xf numFmtId="0" fontId="1" fillId="0" borderId="0"/>
    <xf numFmtId="0" fontId="1" fillId="0" borderId="0">
      <alignment vertical="center"/>
    </xf>
    <xf numFmtId="0" fontId="8" fillId="2" borderId="1" applyNumberFormat="0" applyFont="0" applyFill="0" applyBorder="0" applyAlignment="0" applyProtection="0">
      <alignment horizontal="center" vertical="center"/>
      <protection hidden="1"/>
    </xf>
  </cellStyleXfs>
  <cellXfs count="239">
    <xf numFmtId="0" fontId="0" fillId="0" borderId="0" xfId="0">
      <alignment vertical="center"/>
    </xf>
    <xf numFmtId="0" fontId="12" fillId="3" borderId="2" xfId="1" applyFont="1" applyFill="1" applyBorder="1">
      <alignment horizontal="center" vertical="center"/>
      <protection hidden="1"/>
    </xf>
    <xf numFmtId="0" fontId="13" fillId="4" borderId="2" xfId="0" applyFont="1" applyFill="1" applyBorder="1" applyAlignment="1" applyProtection="1">
      <alignment horizontal="center" vertical="center"/>
      <protection hidden="1"/>
    </xf>
    <xf numFmtId="0" fontId="14" fillId="4" borderId="2" xfId="0" applyFont="1" applyFill="1" applyBorder="1" applyAlignment="1" applyProtection="1">
      <alignment horizontal="center" vertical="center"/>
      <protection hidden="1"/>
    </xf>
    <xf numFmtId="0" fontId="16" fillId="0" borderId="0" xfId="0" applyFont="1" applyProtection="1">
      <alignment vertical="center"/>
      <protection hidden="1"/>
    </xf>
    <xf numFmtId="0" fontId="17" fillId="0" borderId="0" xfId="0" applyFont="1" applyProtection="1">
      <alignment vertical="center"/>
      <protection hidden="1"/>
    </xf>
    <xf numFmtId="0" fontId="7" fillId="5" borderId="0" xfId="0" applyFont="1" applyFill="1" applyProtection="1">
      <alignment vertical="center"/>
      <protection hidden="1"/>
    </xf>
    <xf numFmtId="0" fontId="15" fillId="5" borderId="0" xfId="0" applyFont="1" applyFill="1" applyProtection="1">
      <alignment vertical="center"/>
      <protection hidden="1"/>
    </xf>
    <xf numFmtId="0" fontId="7" fillId="0" borderId="0" xfId="0" applyFont="1" applyProtection="1">
      <alignment vertical="center"/>
      <protection hidden="1"/>
    </xf>
    <xf numFmtId="0" fontId="6" fillId="0" borderId="0" xfId="0" applyFont="1" applyProtection="1">
      <alignment vertical="center"/>
      <protection hidden="1"/>
    </xf>
    <xf numFmtId="0" fontId="7" fillId="0" borderId="0" xfId="0" applyFont="1" applyAlignment="1" applyProtection="1">
      <alignment horizontal="left" vertical="center" indent="1"/>
      <protection hidden="1"/>
    </xf>
    <xf numFmtId="0" fontId="9" fillId="3" borderId="3" xfId="0" applyFont="1" applyFill="1" applyBorder="1" applyAlignment="1" applyProtection="1">
      <alignment horizontal="center" vertical="center"/>
      <protection hidden="1"/>
    </xf>
    <xf numFmtId="0" fontId="21" fillId="0" borderId="0" xfId="0" applyFont="1" applyProtection="1">
      <alignment vertical="center"/>
      <protection hidden="1"/>
    </xf>
    <xf numFmtId="165" fontId="7" fillId="6" borderId="3" xfId="0" applyNumberFormat="1" applyFont="1" applyFill="1" applyBorder="1" applyAlignment="1" applyProtection="1">
      <alignment horizontal="right" vertical="center"/>
      <protection hidden="1"/>
    </xf>
    <xf numFmtId="0" fontId="24" fillId="0" borderId="0" xfId="0" applyFont="1" applyAlignment="1" applyProtection="1">
      <alignment horizontal="center" vertical="top"/>
      <protection hidden="1"/>
    </xf>
    <xf numFmtId="0" fontId="0" fillId="0" borderId="0" xfId="0" applyAlignment="1">
      <alignment vertical="center" wrapText="1"/>
    </xf>
    <xf numFmtId="0" fontId="33" fillId="0" borderId="0" xfId="0" applyFont="1" applyProtection="1">
      <alignment vertical="center"/>
      <protection hidden="1"/>
    </xf>
    <xf numFmtId="0" fontId="7" fillId="7" borderId="0" xfId="4" applyFill="1" applyAlignment="1" applyProtection="1">
      <alignment vertical="center"/>
      <protection hidden="1"/>
    </xf>
    <xf numFmtId="0" fontId="7" fillId="0" borderId="0" xfId="4" applyAlignment="1">
      <alignment vertical="center"/>
    </xf>
    <xf numFmtId="0" fontId="35" fillId="8" borderId="5" xfId="5" applyFont="1" applyFill="1" applyBorder="1" applyAlignment="1" applyProtection="1">
      <alignment horizontal="center" vertical="center"/>
    </xf>
    <xf numFmtId="0" fontId="36" fillId="9" borderId="5" xfId="4" applyFont="1" applyFill="1" applyBorder="1" applyAlignment="1">
      <alignment horizontal="center" vertical="center"/>
    </xf>
    <xf numFmtId="0" fontId="37" fillId="9" borderId="5" xfId="4" applyFont="1" applyFill="1" applyBorder="1" applyAlignment="1">
      <alignment horizontal="center" vertical="center"/>
    </xf>
    <xf numFmtId="0" fontId="35" fillId="10" borderId="5" xfId="5" applyFont="1" applyFill="1" applyBorder="1" applyAlignment="1" applyProtection="1">
      <alignment horizontal="center" vertical="center"/>
    </xf>
    <xf numFmtId="0" fontId="0" fillId="0" borderId="0" xfId="0" applyAlignment="1">
      <alignment vertical="top"/>
    </xf>
    <xf numFmtId="0" fontId="15" fillId="5" borderId="0" xfId="0" applyFont="1" applyFill="1" applyAlignment="1" applyProtection="1">
      <alignment vertical="top"/>
      <protection hidden="1"/>
    </xf>
    <xf numFmtId="0" fontId="7" fillId="0" borderId="0" xfId="0" applyFont="1" applyAlignment="1">
      <alignment horizontal="left" vertical="top" wrapText="1"/>
    </xf>
    <xf numFmtId="0" fontId="7" fillId="7" borderId="0" xfId="4" applyFill="1" applyAlignment="1" applyProtection="1">
      <alignment vertical="top"/>
      <protection hidden="1"/>
    </xf>
    <xf numFmtId="165" fontId="18" fillId="12" borderId="3" xfId="0" applyNumberFormat="1" applyFont="1" applyFill="1" applyBorder="1" applyProtection="1">
      <alignment vertical="center"/>
      <protection locked="0"/>
    </xf>
    <xf numFmtId="0" fontId="41" fillId="0" borderId="0" xfId="0" applyFont="1" applyAlignment="1" applyProtection="1">
      <alignment horizontal="center" vertical="center"/>
      <protection hidden="1"/>
    </xf>
    <xf numFmtId="0" fontId="35" fillId="14" borderId="0" xfId="1" applyFont="1" applyFill="1" applyBorder="1" applyAlignment="1" applyProtection="1">
      <alignment horizontal="center" vertical="center"/>
    </xf>
    <xf numFmtId="0" fontId="6" fillId="0" borderId="0" xfId="7">
      <alignment vertical="center"/>
    </xf>
    <xf numFmtId="0" fontId="49" fillId="0" borderId="0" xfId="7" applyFont="1">
      <alignment vertical="center"/>
    </xf>
    <xf numFmtId="0" fontId="50" fillId="0" borderId="0" xfId="0" applyFont="1">
      <alignment vertical="center"/>
    </xf>
    <xf numFmtId="0" fontId="50" fillId="0" borderId="0" xfId="0" applyFont="1" applyProtection="1">
      <alignment vertical="center"/>
      <protection hidden="1"/>
    </xf>
    <xf numFmtId="0" fontId="50" fillId="0" borderId="0" xfId="0" applyFont="1" applyAlignment="1" applyProtection="1">
      <alignment horizontal="left" vertical="center"/>
      <protection hidden="1"/>
    </xf>
    <xf numFmtId="167" fontId="50" fillId="0" borderId="0" xfId="2" applyNumberFormat="1" applyFont="1" applyFill="1" applyBorder="1" applyAlignment="1" applyProtection="1">
      <alignment horizontal="center" vertical="center"/>
      <protection hidden="1"/>
    </xf>
    <xf numFmtId="164" fontId="50" fillId="0" borderId="0" xfId="11" applyFont="1" applyAlignment="1" applyProtection="1">
      <alignment vertical="center"/>
      <protection hidden="1"/>
    </xf>
    <xf numFmtId="0" fontId="50" fillId="0" borderId="0" xfId="0" applyFont="1" applyAlignment="1" applyProtection="1">
      <alignment horizontal="center" vertical="center"/>
      <protection hidden="1"/>
    </xf>
    <xf numFmtId="14" fontId="50" fillId="0" borderId="0" xfId="0" applyNumberFormat="1" applyFont="1">
      <alignment vertical="center"/>
    </xf>
    <xf numFmtId="0" fontId="50" fillId="0" borderId="0" xfId="0" applyFont="1" applyAlignment="1">
      <alignment horizontal="center" vertical="center"/>
    </xf>
    <xf numFmtId="10" fontId="50" fillId="0" borderId="0" xfId="0" applyNumberFormat="1" applyFont="1">
      <alignment vertical="center"/>
    </xf>
    <xf numFmtId="2" fontId="50" fillId="0" borderId="0" xfId="0" applyNumberFormat="1" applyFont="1">
      <alignment vertical="center"/>
    </xf>
    <xf numFmtId="9" fontId="50" fillId="0" borderId="0" xfId="12" applyFont="1" applyFill="1" applyAlignment="1">
      <alignment vertical="center"/>
    </xf>
    <xf numFmtId="168" fontId="50" fillId="0" borderId="0" xfId="11" applyNumberFormat="1" applyFont="1" applyFill="1" applyAlignment="1">
      <alignment vertical="center"/>
    </xf>
    <xf numFmtId="1" fontId="50" fillId="0" borderId="0" xfId="0" applyNumberFormat="1" applyFont="1">
      <alignment vertical="center"/>
    </xf>
    <xf numFmtId="1" fontId="50" fillId="0" borderId="0" xfId="11" applyNumberFormat="1" applyFont="1" applyFill="1" applyAlignment="1">
      <alignment vertical="center"/>
    </xf>
    <xf numFmtId="164" fontId="50" fillId="0" borderId="0" xfId="0" applyNumberFormat="1" applyFont="1">
      <alignment vertical="center"/>
    </xf>
    <xf numFmtId="0" fontId="50" fillId="18" borderId="0" xfId="2" applyNumberFormat="1" applyFont="1" applyFill="1" applyBorder="1" applyAlignment="1" applyProtection="1">
      <alignment horizontal="center" vertical="center"/>
      <protection hidden="1"/>
    </xf>
    <xf numFmtId="166" fontId="50" fillId="18" borderId="0" xfId="2" applyNumberFormat="1" applyFont="1" applyFill="1" applyBorder="1" applyAlignment="1" applyProtection="1">
      <alignment horizontal="center" vertical="center"/>
      <protection hidden="1"/>
    </xf>
    <xf numFmtId="10" fontId="50" fillId="18" borderId="0" xfId="2" applyNumberFormat="1" applyFont="1" applyFill="1" applyBorder="1" applyAlignment="1" applyProtection="1">
      <alignment horizontal="center" vertical="center"/>
      <protection hidden="1"/>
    </xf>
    <xf numFmtId="9" fontId="50" fillId="18" borderId="0" xfId="2" applyFont="1" applyFill="1" applyBorder="1" applyAlignment="1" applyProtection="1">
      <alignment horizontal="center" vertical="center"/>
      <protection hidden="1"/>
    </xf>
    <xf numFmtId="167" fontId="50" fillId="18" borderId="0" xfId="2" applyNumberFormat="1" applyFont="1" applyFill="1" applyBorder="1" applyAlignment="1" applyProtection="1">
      <alignment horizontal="center" vertical="center"/>
      <protection hidden="1"/>
    </xf>
    <xf numFmtId="164" fontId="50" fillId="18" borderId="0" xfId="11" applyFont="1" applyFill="1" applyAlignment="1" applyProtection="1">
      <alignment vertical="center"/>
      <protection hidden="1"/>
    </xf>
    <xf numFmtId="14" fontId="50" fillId="18" borderId="0" xfId="0" applyNumberFormat="1" applyFont="1" applyFill="1">
      <alignment vertical="center"/>
    </xf>
    <xf numFmtId="1" fontId="50" fillId="18" borderId="0" xfId="0" applyNumberFormat="1" applyFont="1" applyFill="1">
      <alignment vertical="center"/>
    </xf>
    <xf numFmtId="168" fontId="50" fillId="18" borderId="0" xfId="11" applyNumberFormat="1" applyFont="1" applyFill="1" applyAlignment="1">
      <alignment vertical="center"/>
    </xf>
    <xf numFmtId="1" fontId="50" fillId="18" borderId="0" xfId="11" applyNumberFormat="1" applyFont="1" applyFill="1" applyAlignment="1">
      <alignment vertical="center"/>
    </xf>
    <xf numFmtId="0" fontId="50" fillId="18" borderId="0" xfId="0" applyFont="1" applyFill="1">
      <alignment vertical="center"/>
    </xf>
    <xf numFmtId="10" fontId="50" fillId="18" borderId="0" xfId="0" applyNumberFormat="1" applyFont="1" applyFill="1">
      <alignment vertical="center"/>
    </xf>
    <xf numFmtId="164" fontId="50" fillId="18" borderId="0" xfId="0" applyNumberFormat="1" applyFont="1" applyFill="1">
      <alignment vertical="center"/>
    </xf>
    <xf numFmtId="10" fontId="50" fillId="0" borderId="0" xfId="12" applyNumberFormat="1" applyFont="1" applyAlignment="1" applyProtection="1">
      <alignment vertical="center"/>
      <protection hidden="1"/>
    </xf>
    <xf numFmtId="0" fontId="53" fillId="0" borderId="0" xfId="0" applyFont="1" applyAlignment="1" applyProtection="1">
      <alignment horizontal="center" vertical="center" wrapText="1"/>
      <protection hidden="1"/>
    </xf>
    <xf numFmtId="0" fontId="54" fillId="0" borderId="0" xfId="6" applyFont="1" applyAlignment="1">
      <alignment horizontal="right"/>
    </xf>
    <xf numFmtId="0" fontId="0" fillId="19" borderId="0" xfId="0" applyFill="1" applyProtection="1">
      <alignment vertical="center"/>
      <protection hidden="1"/>
    </xf>
    <xf numFmtId="0" fontId="23" fillId="19" borderId="0" xfId="0" applyFont="1" applyFill="1" applyProtection="1">
      <alignment vertical="center"/>
      <protection hidden="1"/>
    </xf>
    <xf numFmtId="0" fontId="6" fillId="19" borderId="0" xfId="0" applyFont="1" applyFill="1" applyProtection="1">
      <alignment vertical="center"/>
      <protection hidden="1"/>
    </xf>
    <xf numFmtId="0" fontId="23" fillId="20" borderId="0" xfId="0" applyFont="1" applyFill="1" applyProtection="1">
      <alignment vertical="center"/>
      <protection locked="0" hidden="1"/>
    </xf>
    <xf numFmtId="0" fontId="23" fillId="20" borderId="0" xfId="0" applyFont="1" applyFill="1" applyProtection="1">
      <alignment vertical="center"/>
      <protection hidden="1"/>
    </xf>
    <xf numFmtId="0" fontId="23" fillId="21" borderId="0" xfId="0" applyFont="1" applyFill="1" applyProtection="1">
      <alignment vertical="center"/>
      <protection hidden="1"/>
    </xf>
    <xf numFmtId="0" fontId="22" fillId="19" borderId="0" xfId="0" applyFont="1" applyFill="1" applyProtection="1">
      <alignment vertical="center"/>
      <protection hidden="1"/>
    </xf>
    <xf numFmtId="0" fontId="7" fillId="19" borderId="0" xfId="0" applyFont="1" applyFill="1" applyProtection="1">
      <alignment vertical="center"/>
      <protection hidden="1"/>
    </xf>
    <xf numFmtId="0" fontId="15" fillId="19" borderId="0" xfId="0" applyFont="1" applyFill="1" applyProtection="1">
      <alignment vertical="center"/>
      <protection hidden="1"/>
    </xf>
    <xf numFmtId="10" fontId="55" fillId="23" borderId="4" xfId="2" applyNumberFormat="1" applyFont="1" applyFill="1" applyBorder="1" applyAlignment="1" applyProtection="1">
      <alignment vertical="center"/>
      <protection hidden="1"/>
    </xf>
    <xf numFmtId="168" fontId="50" fillId="0" borderId="0" xfId="0" applyNumberFormat="1" applyFont="1">
      <alignment vertical="center"/>
    </xf>
    <xf numFmtId="0" fontId="56" fillId="23" borderId="6" xfId="0" applyFont="1" applyFill="1" applyBorder="1" applyAlignment="1" applyProtection="1">
      <alignment horizontal="center" vertical="center"/>
      <protection hidden="1"/>
    </xf>
    <xf numFmtId="0" fontId="7" fillId="19" borderId="6" xfId="0" applyFont="1" applyFill="1" applyBorder="1" applyAlignment="1" applyProtection="1">
      <alignment horizontal="left" vertical="center" indent="1"/>
      <protection hidden="1"/>
    </xf>
    <xf numFmtId="1" fontId="7" fillId="19" borderId="6" xfId="0" applyNumberFormat="1" applyFont="1" applyFill="1" applyBorder="1" applyAlignment="1" applyProtection="1">
      <alignment horizontal="center" vertical="center"/>
      <protection hidden="1"/>
    </xf>
    <xf numFmtId="10" fontId="7" fillId="19" borderId="6" xfId="12" applyNumberFormat="1" applyFont="1" applyFill="1" applyBorder="1" applyAlignment="1" applyProtection="1">
      <alignment horizontal="center" vertical="center"/>
      <protection hidden="1"/>
    </xf>
    <xf numFmtId="0" fontId="55" fillId="23" borderId="6" xfId="0" applyFont="1" applyFill="1" applyBorder="1" applyAlignment="1" applyProtection="1">
      <alignment horizontal="center" vertical="center"/>
      <protection hidden="1"/>
    </xf>
    <xf numFmtId="1" fontId="55" fillId="23" borderId="6" xfId="0" applyNumberFormat="1" applyFont="1" applyFill="1" applyBorder="1" applyAlignment="1" applyProtection="1">
      <alignment horizontal="center" vertical="center"/>
      <protection hidden="1"/>
    </xf>
    <xf numFmtId="10" fontId="57" fillId="23" borderId="6" xfId="0" applyNumberFormat="1" applyFont="1" applyFill="1" applyBorder="1" applyAlignment="1" applyProtection="1">
      <alignment horizontal="center" vertical="center"/>
      <protection hidden="1"/>
    </xf>
    <xf numFmtId="0" fontId="25" fillId="24" borderId="7" xfId="0" applyFont="1" applyFill="1" applyBorder="1" applyAlignment="1" applyProtection="1">
      <alignment horizontal="center" vertical="center"/>
      <protection hidden="1"/>
    </xf>
    <xf numFmtId="0" fontId="58" fillId="0" borderId="0" xfId="2" applyNumberFormat="1" applyFont="1" applyFill="1" applyBorder="1" applyAlignment="1" applyProtection="1">
      <alignment horizontal="center" vertical="center"/>
      <protection hidden="1"/>
    </xf>
    <xf numFmtId="166" fontId="58" fillId="0" borderId="0" xfId="2" applyNumberFormat="1" applyFont="1" applyFill="1" applyBorder="1" applyAlignment="1" applyProtection="1">
      <alignment horizontal="center" vertical="center"/>
      <protection hidden="1"/>
    </xf>
    <xf numFmtId="10" fontId="58" fillId="0" borderId="0" xfId="2" applyNumberFormat="1" applyFont="1" applyFill="1" applyBorder="1" applyAlignment="1" applyProtection="1">
      <alignment horizontal="center" vertical="center"/>
      <protection hidden="1"/>
    </xf>
    <xf numFmtId="9" fontId="58" fillId="0" borderId="0" xfId="2" applyFont="1" applyFill="1" applyBorder="1" applyAlignment="1" applyProtection="1">
      <alignment horizontal="center" vertical="center"/>
      <protection hidden="1"/>
    </xf>
    <xf numFmtId="167" fontId="58" fillId="0" borderId="0" xfId="2" applyNumberFormat="1" applyFont="1" applyFill="1" applyBorder="1" applyAlignment="1" applyProtection="1">
      <alignment horizontal="center" vertical="center"/>
      <protection hidden="1"/>
    </xf>
    <xf numFmtId="164" fontId="46" fillId="0" borderId="0" xfId="0" applyNumberFormat="1" applyFont="1">
      <alignment vertical="center"/>
    </xf>
    <xf numFmtId="164" fontId="60" fillId="0" borderId="0" xfId="0" applyNumberFormat="1" applyFont="1" applyAlignment="1" applyProtection="1">
      <alignment horizontal="right" vertical="center" wrapText="1"/>
      <protection hidden="1"/>
    </xf>
    <xf numFmtId="169" fontId="55" fillId="23" borderId="4" xfId="11" applyNumberFormat="1" applyFont="1" applyFill="1" applyBorder="1" applyAlignment="1" applyProtection="1">
      <alignment vertical="center"/>
      <protection hidden="1"/>
    </xf>
    <xf numFmtId="169" fontId="7" fillId="19" borderId="6" xfId="0" applyNumberFormat="1" applyFont="1" applyFill="1" applyBorder="1" applyAlignment="1" applyProtection="1">
      <alignment horizontal="right" vertical="center"/>
      <protection hidden="1"/>
    </xf>
    <xf numFmtId="169" fontId="55" fillId="23" borderId="6" xfId="0" applyNumberFormat="1" applyFont="1" applyFill="1" applyBorder="1" applyAlignment="1" applyProtection="1">
      <alignment horizontal="right" vertical="center"/>
      <protection hidden="1"/>
    </xf>
    <xf numFmtId="0" fontId="7" fillId="19" borderId="6" xfId="2" applyNumberFormat="1" applyFont="1" applyFill="1" applyBorder="1" applyAlignment="1" applyProtection="1">
      <alignment horizontal="center" vertical="center"/>
      <protection hidden="1"/>
    </xf>
    <xf numFmtId="9" fontId="7" fillId="19" borderId="6" xfId="2" applyFont="1" applyFill="1" applyBorder="1" applyAlignment="1" applyProtection="1">
      <alignment horizontal="center" vertical="center"/>
      <protection hidden="1"/>
    </xf>
    <xf numFmtId="167" fontId="7" fillId="19" borderId="6" xfId="2" applyNumberFormat="1" applyFont="1" applyFill="1" applyBorder="1" applyAlignment="1" applyProtection="1">
      <alignment horizontal="center" vertical="center"/>
      <protection hidden="1"/>
    </xf>
    <xf numFmtId="0" fontId="61" fillId="23" borderId="6" xfId="0" applyFont="1" applyFill="1" applyBorder="1" applyAlignment="1" applyProtection="1">
      <alignment horizontal="center" vertical="center"/>
      <protection hidden="1"/>
    </xf>
    <xf numFmtId="0" fontId="7" fillId="0" borderId="0" xfId="0" applyFont="1" applyAlignment="1">
      <alignment vertical="center" wrapText="1"/>
    </xf>
    <xf numFmtId="0" fontId="3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0" fillId="17" borderId="0" xfId="0" applyFill="1">
      <alignment vertical="center"/>
    </xf>
    <xf numFmtId="0" fontId="1" fillId="17" borderId="0" xfId="0" applyFont="1" applyFill="1" applyAlignment="1">
      <alignment horizontal="left" vertical="center"/>
    </xf>
    <xf numFmtId="0" fontId="32" fillId="17" borderId="0" xfId="0" applyFont="1" applyFill="1" applyAlignment="1">
      <alignment horizontal="center" vertical="center"/>
    </xf>
    <xf numFmtId="0" fontId="20" fillId="0" borderId="0" xfId="0" applyFont="1" applyAlignment="1">
      <alignment vertical="top"/>
    </xf>
    <xf numFmtId="0" fontId="7" fillId="0" borderId="0" xfId="0" applyFont="1" applyAlignment="1">
      <alignment horizontal="left" vertical="top" indent="1"/>
    </xf>
    <xf numFmtId="0" fontId="40" fillId="0" borderId="0" xfId="0" applyFont="1" applyProtection="1">
      <alignment vertical="center"/>
      <protection hidden="1"/>
    </xf>
    <xf numFmtId="0" fontId="1" fillId="17" borderId="0" xfId="0" applyFont="1" applyFill="1" applyAlignment="1">
      <alignment horizontal="left" vertical="center" indent="1"/>
    </xf>
    <xf numFmtId="0" fontId="1" fillId="17" borderId="0" xfId="0" applyFont="1" applyFill="1">
      <alignment vertical="center"/>
    </xf>
    <xf numFmtId="0" fontId="1" fillId="17" borderId="0" xfId="0" applyFont="1" applyFill="1" applyAlignment="1">
      <alignment horizontal="center" vertical="center"/>
    </xf>
    <xf numFmtId="0" fontId="0" fillId="0" borderId="0" xfId="0" applyAlignment="1">
      <alignment horizontal="left" vertical="center" indent="1"/>
    </xf>
    <xf numFmtId="0" fontId="1" fillId="0" borderId="0" xfId="0" applyFont="1">
      <alignment vertical="center"/>
    </xf>
    <xf numFmtId="0" fontId="1" fillId="0" borderId="0" xfId="0" applyFont="1" applyAlignment="1">
      <alignment horizontal="center" vertical="center"/>
    </xf>
    <xf numFmtId="0" fontId="7" fillId="0" borderId="0" xfId="0" applyFont="1">
      <alignment vertical="center"/>
    </xf>
    <xf numFmtId="169" fontId="7" fillId="0" borderId="0" xfId="0" applyNumberFormat="1" applyFont="1">
      <alignment vertical="center"/>
    </xf>
    <xf numFmtId="169" fontId="7" fillId="0" borderId="9" xfId="0" applyNumberFormat="1" applyFont="1" applyBorder="1">
      <alignment vertical="center"/>
    </xf>
    <xf numFmtId="169" fontId="62" fillId="0" borderId="9" xfId="0" applyNumberFormat="1" applyFont="1" applyBorder="1">
      <alignment vertical="center"/>
    </xf>
    <xf numFmtId="169" fontId="62" fillId="0" borderId="0" xfId="0" applyNumberFormat="1" applyFont="1">
      <alignment vertical="center"/>
    </xf>
    <xf numFmtId="0" fontId="63" fillId="0" borderId="0" xfId="0" applyFont="1" applyAlignment="1">
      <alignment horizontal="left" vertical="center" wrapText="1" indent="1"/>
    </xf>
    <xf numFmtId="0" fontId="40" fillId="0" borderId="0" xfId="0" applyFont="1" applyAlignment="1" applyProtection="1">
      <alignment vertical="top"/>
      <protection hidden="1"/>
    </xf>
    <xf numFmtId="9" fontId="4" fillId="0" borderId="0" xfId="2" applyFont="1" applyFill="1" applyBorder="1" applyAlignment="1" applyProtection="1">
      <alignment horizontal="right" vertical="center"/>
    </xf>
    <xf numFmtId="0" fontId="20" fillId="0" borderId="0" xfId="0" quotePrefix="1" applyFont="1" applyAlignment="1" applyProtection="1">
      <alignment horizontal="left" vertical="center" indent="1"/>
      <protection hidden="1"/>
    </xf>
    <xf numFmtId="0" fontId="65" fillId="0" borderId="0" xfId="0" applyFont="1" applyAlignment="1">
      <alignment horizontal="left" vertical="center" indent="1"/>
    </xf>
    <xf numFmtId="0" fontId="7" fillId="19" borderId="6" xfId="0" applyFont="1" applyFill="1" applyBorder="1" applyAlignment="1">
      <alignment horizontal="left" vertical="center" indent="1"/>
    </xf>
    <xf numFmtId="9" fontId="7" fillId="19" borderId="6" xfId="0" applyNumberFormat="1" applyFont="1" applyFill="1" applyBorder="1" applyAlignment="1">
      <alignment horizontal="center" vertical="center"/>
    </xf>
    <xf numFmtId="0" fontId="68" fillId="0" borderId="0" xfId="13" applyFont="1">
      <alignment vertical="center"/>
    </xf>
    <xf numFmtId="0" fontId="69" fillId="0" borderId="0" xfId="13" applyFont="1" applyAlignment="1">
      <alignment horizontal="center" vertical="top"/>
    </xf>
    <xf numFmtId="0" fontId="49" fillId="0" borderId="0" xfId="13" applyFont="1">
      <alignment vertical="center"/>
    </xf>
    <xf numFmtId="0" fontId="6" fillId="0" borderId="0" xfId="13">
      <alignment vertical="center"/>
    </xf>
    <xf numFmtId="0" fontId="72" fillId="0" borderId="0" xfId="13" applyFont="1" applyAlignment="1">
      <alignment vertical="top"/>
    </xf>
    <xf numFmtId="0" fontId="7" fillId="0" borderId="0" xfId="13" applyFont="1">
      <alignment vertical="center"/>
    </xf>
    <xf numFmtId="0" fontId="73" fillId="0" borderId="0" xfId="10" applyFont="1" applyAlignment="1">
      <alignment horizontal="center" vertical="center"/>
    </xf>
    <xf numFmtId="0" fontId="59" fillId="0" borderId="0" xfId="13" applyFont="1" applyAlignment="1">
      <alignment horizontal="center" vertical="center"/>
    </xf>
    <xf numFmtId="0" fontId="74" fillId="0" borderId="0" xfId="10" applyFont="1" applyAlignment="1">
      <alignment horizontal="center" vertical="center"/>
    </xf>
    <xf numFmtId="0" fontId="49" fillId="0" borderId="0" xfId="13" applyFont="1" applyAlignment="1">
      <alignment horizontal="center" vertical="center"/>
    </xf>
    <xf numFmtId="0" fontId="42" fillId="26" borderId="0" xfId="1" applyFont="1" applyFill="1" applyBorder="1" applyAlignment="1" applyProtection="1">
      <alignment horizontal="center" vertical="center"/>
    </xf>
    <xf numFmtId="0" fontId="6" fillId="27" borderId="0" xfId="7" applyFill="1">
      <alignment vertical="center"/>
    </xf>
    <xf numFmtId="0" fontId="75" fillId="26" borderId="0" xfId="1" applyFont="1" applyFill="1" applyBorder="1" applyAlignment="1" applyProtection="1">
      <alignment horizontal="center" vertical="center"/>
    </xf>
    <xf numFmtId="0" fontId="28" fillId="19" borderId="0" xfId="13" applyFont="1" applyFill="1" applyAlignment="1">
      <alignment horizontal="left" vertical="center" indent="2"/>
    </xf>
    <xf numFmtId="0" fontId="6" fillId="19" borderId="0" xfId="13" applyFill="1">
      <alignment vertical="center"/>
    </xf>
    <xf numFmtId="0" fontId="76" fillId="19" borderId="0" xfId="13" applyFont="1" applyFill="1" applyAlignment="1">
      <alignment horizontal="left" vertical="center" indent="1"/>
    </xf>
    <xf numFmtId="0" fontId="49" fillId="19" borderId="0" xfId="13" applyFont="1" applyFill="1">
      <alignment vertical="center"/>
    </xf>
    <xf numFmtId="0" fontId="77" fillId="19" borderId="0" xfId="13" applyFont="1" applyFill="1">
      <alignment vertical="center"/>
    </xf>
    <xf numFmtId="0" fontId="68" fillId="19" borderId="0" xfId="13" applyFont="1" applyFill="1">
      <alignment vertical="center"/>
    </xf>
    <xf numFmtId="0" fontId="78" fillId="0" borderId="0" xfId="15" applyFont="1" applyAlignment="1">
      <alignment horizontal="left" vertical="center" indent="1"/>
    </xf>
    <xf numFmtId="0" fontId="78" fillId="0" borderId="0" xfId="15" applyFont="1">
      <alignment vertical="center"/>
    </xf>
    <xf numFmtId="0" fontId="77" fillId="0" borderId="0" xfId="13" applyFont="1">
      <alignment vertical="center"/>
    </xf>
    <xf numFmtId="0" fontId="75" fillId="15" borderId="0" xfId="1" applyFont="1" applyFill="1" applyBorder="1" applyAlignment="1" applyProtection="1">
      <alignment horizontal="center" vertical="center"/>
    </xf>
    <xf numFmtId="0" fontId="80" fillId="0" borderId="0" xfId="10" applyFont="1" applyAlignment="1">
      <alignment horizontal="center" vertical="center"/>
    </xf>
    <xf numFmtId="0" fontId="81" fillId="0" borderId="0" xfId="13" applyFont="1" applyAlignment="1">
      <alignment horizontal="center" vertical="center"/>
    </xf>
    <xf numFmtId="0" fontId="75" fillId="29" borderId="0" xfId="1" applyFont="1" applyFill="1" applyBorder="1" applyAlignment="1" applyProtection="1">
      <alignment horizontal="center" vertical="center"/>
    </xf>
    <xf numFmtId="0" fontId="77" fillId="27" borderId="0" xfId="7" applyFont="1" applyFill="1">
      <alignment vertical="center"/>
    </xf>
    <xf numFmtId="0" fontId="75" fillId="30" borderId="0" xfId="1" applyFont="1" applyFill="1" applyBorder="1" applyAlignment="1" applyProtection="1">
      <alignment horizontal="center" vertical="center"/>
    </xf>
    <xf numFmtId="0" fontId="82" fillId="0" borderId="0" xfId="15" applyFont="1">
      <alignment vertical="center"/>
    </xf>
    <xf numFmtId="0" fontId="82" fillId="0" borderId="0" xfId="15" applyFont="1" applyAlignment="1">
      <alignment vertical="center" wrapText="1"/>
    </xf>
    <xf numFmtId="0" fontId="82" fillId="18" borderId="0" xfId="18" applyFont="1" applyFill="1" applyAlignment="1">
      <alignment vertical="top" wrapText="1"/>
    </xf>
    <xf numFmtId="0" fontId="82" fillId="19" borderId="0" xfId="18" applyFont="1" applyFill="1" applyAlignment="1">
      <alignment vertical="top" wrapText="1"/>
    </xf>
    <xf numFmtId="0" fontId="82" fillId="31" borderId="0" xfId="18" applyFont="1" applyFill="1" applyAlignment="1">
      <alignment vertical="top" wrapText="1"/>
    </xf>
    <xf numFmtId="0" fontId="82" fillId="16" borderId="0" xfId="18" applyFont="1" applyFill="1" applyAlignment="1">
      <alignment vertical="top" wrapText="1"/>
    </xf>
    <xf numFmtId="0" fontId="83" fillId="32" borderId="0" xfId="15" applyFont="1" applyFill="1">
      <alignment vertical="center"/>
    </xf>
    <xf numFmtId="0" fontId="84" fillId="0" borderId="0" xfId="15" applyFont="1">
      <alignment vertical="center"/>
    </xf>
    <xf numFmtId="0" fontId="85" fillId="0" borderId="0" xfId="15" applyFont="1">
      <alignment vertical="center"/>
    </xf>
    <xf numFmtId="0" fontId="88" fillId="0" borderId="8" xfId="15" applyFont="1" applyBorder="1" applyAlignment="1"/>
    <xf numFmtId="0" fontId="82" fillId="0" borderId="8" xfId="15" applyFont="1" applyBorder="1" applyAlignment="1">
      <alignment horizontal="left"/>
    </xf>
    <xf numFmtId="0" fontId="82" fillId="22" borderId="8" xfId="15" applyFont="1" applyFill="1" applyBorder="1" applyAlignment="1">
      <alignment horizontal="left"/>
    </xf>
    <xf numFmtId="0" fontId="82" fillId="0" borderId="8" xfId="15" applyFont="1" applyBorder="1" applyAlignment="1"/>
    <xf numFmtId="0" fontId="82" fillId="0" borderId="0" xfId="19" applyFont="1" applyFill="1" applyBorder="1" applyAlignment="1" applyProtection="1">
      <alignment vertical="center"/>
    </xf>
    <xf numFmtId="0" fontId="87" fillId="0" borderId="0" xfId="15" applyFont="1" applyAlignment="1">
      <alignment horizontal="left" vertical="top"/>
    </xf>
    <xf numFmtId="0" fontId="88" fillId="0" borderId="0" xfId="15" applyFont="1" applyAlignment="1"/>
    <xf numFmtId="0" fontId="82" fillId="0" borderId="0" xfId="15" applyFont="1" applyAlignment="1"/>
    <xf numFmtId="0" fontId="90" fillId="0" borderId="0" xfId="0" applyFont="1" applyAlignment="1">
      <alignment horizontal="left" vertical="center"/>
    </xf>
    <xf numFmtId="0" fontId="20" fillId="0" borderId="0" xfId="0" applyFont="1" applyAlignment="1">
      <alignment vertical="center" wrapText="1"/>
    </xf>
    <xf numFmtId="0" fontId="91" fillId="0" borderId="0" xfId="0" applyFont="1" applyAlignment="1">
      <alignment horizontal="right" vertical="center"/>
    </xf>
    <xf numFmtId="169" fontId="7" fillId="6" borderId="3" xfId="0" applyNumberFormat="1" applyFont="1" applyFill="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35" fillId="8" borderId="5" xfId="1" applyFont="1" applyFill="1" applyBorder="1" applyAlignment="1" applyProtection="1">
      <alignment horizontal="center" vertical="center"/>
    </xf>
    <xf numFmtId="0" fontId="92" fillId="0" borderId="0" xfId="0" applyFont="1" applyProtection="1">
      <alignment vertical="center"/>
      <protection hidden="1"/>
    </xf>
    <xf numFmtId="165" fontId="18" fillId="34" borderId="3" xfId="0" applyNumberFormat="1" applyFont="1" applyFill="1" applyBorder="1" applyProtection="1">
      <alignment vertical="center"/>
      <protection locked="0"/>
    </xf>
    <xf numFmtId="0" fontId="93" fillId="0" borderId="0" xfId="0" applyFont="1" applyAlignment="1">
      <alignment horizontal="right" vertical="center"/>
    </xf>
    <xf numFmtId="164" fontId="93" fillId="0" borderId="0" xfId="0" applyNumberFormat="1" applyFont="1" applyAlignment="1" applyProtection="1">
      <alignment horizontal="right" vertical="center" wrapText="1"/>
      <protection hidden="1"/>
    </xf>
    <xf numFmtId="0" fontId="50" fillId="0" borderId="0" xfId="0" quotePrefix="1" applyFont="1">
      <alignment vertical="center"/>
    </xf>
    <xf numFmtId="0" fontId="50" fillId="0" borderId="0" xfId="0" quotePrefix="1" applyFont="1" applyAlignment="1">
      <alignment horizontal="center" vertical="center"/>
    </xf>
    <xf numFmtId="0" fontId="91" fillId="0" borderId="0" xfId="15" applyFont="1">
      <alignment vertical="center"/>
    </xf>
    <xf numFmtId="0" fontId="94" fillId="0" borderId="0" xfId="15" applyFont="1">
      <alignment vertical="center"/>
    </xf>
    <xf numFmtId="0" fontId="95" fillId="0" borderId="0" xfId="15" applyFont="1">
      <alignment vertical="center"/>
    </xf>
    <xf numFmtId="0" fontId="96" fillId="0" borderId="0" xfId="15" applyFont="1">
      <alignment vertical="center"/>
    </xf>
    <xf numFmtId="0" fontId="97" fillId="35" borderId="0" xfId="15" applyFont="1" applyFill="1">
      <alignment vertical="center"/>
    </xf>
    <xf numFmtId="0" fontId="82" fillId="35" borderId="0" xfId="15" applyFont="1" applyFill="1">
      <alignment vertical="center"/>
    </xf>
    <xf numFmtId="0" fontId="18" fillId="12" borderId="3" xfId="0" applyFont="1" applyFill="1" applyBorder="1" applyAlignment="1" applyProtection="1">
      <alignment horizontal="right" vertical="center"/>
      <protection locked="0"/>
    </xf>
    <xf numFmtId="14" fontId="18" fillId="13" borderId="3" xfId="0" applyNumberFormat="1" applyFont="1" applyFill="1" applyBorder="1" applyProtection="1">
      <alignment vertical="center"/>
      <protection locked="0"/>
    </xf>
    <xf numFmtId="0" fontId="18" fillId="34" borderId="3" xfId="0" applyFont="1" applyFill="1" applyBorder="1" applyAlignment="1" applyProtection="1">
      <alignment horizontal="right" vertical="center"/>
      <protection locked="0"/>
    </xf>
    <xf numFmtId="14" fontId="18" fillId="34" borderId="3" xfId="0" applyNumberFormat="1" applyFont="1" applyFill="1" applyBorder="1" applyProtection="1">
      <alignment vertical="center"/>
      <protection locked="0"/>
    </xf>
    <xf numFmtId="14" fontId="50" fillId="35" borderId="0" xfId="0" applyNumberFormat="1" applyFont="1" applyFill="1">
      <alignment vertical="center"/>
    </xf>
    <xf numFmtId="0" fontId="50" fillId="36" borderId="0" xfId="0" applyFont="1" applyFill="1" applyAlignment="1" applyProtection="1">
      <alignment horizontal="center" vertical="center"/>
      <protection locked="0"/>
    </xf>
    <xf numFmtId="0" fontId="50" fillId="35" borderId="0" xfId="0" applyFont="1" applyFill="1">
      <alignment vertical="center"/>
    </xf>
    <xf numFmtId="0" fontId="50" fillId="16" borderId="0" xfId="0" applyFont="1" applyFill="1">
      <alignment vertical="center"/>
    </xf>
    <xf numFmtId="14" fontId="50" fillId="16" borderId="0" xfId="0" applyNumberFormat="1" applyFont="1" applyFill="1">
      <alignment vertical="center"/>
    </xf>
    <xf numFmtId="0" fontId="98" fillId="16" borderId="0" xfId="0" applyFont="1" applyFill="1">
      <alignment vertical="center"/>
    </xf>
    <xf numFmtId="14" fontId="50" fillId="32" borderId="0" xfId="0" applyNumberFormat="1" applyFont="1" applyFill="1">
      <alignment vertical="center"/>
    </xf>
    <xf numFmtId="170" fontId="70" fillId="0" borderId="0" xfId="14" applyNumberFormat="1" applyFont="1" applyAlignment="1">
      <alignment horizontal="right" indent="1"/>
    </xf>
    <xf numFmtId="0" fontId="71" fillId="25" borderId="0" xfId="15" applyFont="1" applyFill="1" applyAlignment="1">
      <alignment horizontal="center" vertical="center" wrapText="1"/>
    </xf>
    <xf numFmtId="0" fontId="71" fillId="25" borderId="0" xfId="15" applyFont="1" applyFill="1" applyAlignment="1">
      <alignment horizontal="center" vertical="center"/>
    </xf>
    <xf numFmtId="0" fontId="27" fillId="19" borderId="0" xfId="1" applyFont="1" applyFill="1" applyBorder="1" applyAlignment="1" applyProtection="1">
      <alignment horizontal="left" vertical="center" wrapText="1" indent="1"/>
    </xf>
    <xf numFmtId="0" fontId="89" fillId="0" borderId="0" xfId="13" applyFont="1" applyAlignment="1">
      <alignment horizontal="center" vertical="top"/>
    </xf>
    <xf numFmtId="0" fontId="61" fillId="23" borderId="6" xfId="0" applyFont="1" applyFill="1" applyBorder="1" applyAlignment="1" applyProtection="1">
      <alignment horizontal="center" vertical="center"/>
      <protection hidden="1"/>
    </xf>
    <xf numFmtId="0" fontId="61" fillId="23" borderId="6" xfId="0" applyFont="1" applyFill="1" applyBorder="1" applyAlignment="1" applyProtection="1">
      <alignment horizontal="center" vertical="center" wrapText="1"/>
      <protection hidden="1"/>
    </xf>
    <xf numFmtId="0" fontId="66" fillId="0" borderId="0" xfId="0" applyFont="1" applyAlignment="1">
      <alignment horizontal="left" vertical="top" wrapText="1" indent="1"/>
    </xf>
    <xf numFmtId="0" fontId="39" fillId="11" borderId="0" xfId="6" applyFont="1" applyFill="1" applyAlignment="1">
      <alignment horizontal="center" vertical="center"/>
    </xf>
    <xf numFmtId="0" fontId="7" fillId="0" borderId="0" xfId="0" applyFont="1" applyAlignment="1">
      <alignment vertical="top" wrapText="1"/>
    </xf>
    <xf numFmtId="0" fontId="7" fillId="0" borderId="0" xfId="0" applyFont="1" applyAlignment="1">
      <alignment horizontal="left" vertical="center" wrapText="1" indent="1"/>
    </xf>
    <xf numFmtId="0" fontId="90" fillId="0" borderId="16" xfId="0" applyFont="1" applyBorder="1" applyAlignment="1">
      <alignment horizontal="left" vertical="center" wrapText="1" indent="1"/>
    </xf>
    <xf numFmtId="0" fontId="90" fillId="0" borderId="0" xfId="0" applyFont="1" applyAlignment="1">
      <alignment horizontal="left" vertical="center" wrapText="1" indent="1"/>
    </xf>
    <xf numFmtId="0" fontId="53" fillId="23" borderId="6" xfId="0" applyFont="1" applyFill="1" applyBorder="1" applyAlignment="1" applyProtection="1">
      <alignment horizontal="center" vertical="center"/>
      <protection hidden="1"/>
    </xf>
    <xf numFmtId="0" fontId="39" fillId="11" borderId="0" xfId="0" applyFont="1" applyFill="1" applyAlignment="1" applyProtection="1">
      <alignment horizontal="center" vertical="center"/>
      <protection hidden="1"/>
    </xf>
    <xf numFmtId="0" fontId="50" fillId="0" borderId="0" xfId="0" applyFont="1" applyAlignment="1" applyProtection="1">
      <alignment horizontal="center" vertical="center"/>
      <protection hidden="1"/>
    </xf>
    <xf numFmtId="171" fontId="70" fillId="0" borderId="0" xfId="14" applyNumberFormat="1" applyFont="1" applyAlignment="1">
      <alignment horizontal="right" indent="1"/>
    </xf>
    <xf numFmtId="0" fontId="7" fillId="0" borderId="0" xfId="0" applyFont="1" applyAlignment="1">
      <alignment horizontal="left" vertical="center" wrapText="1"/>
    </xf>
    <xf numFmtId="170" fontId="79" fillId="0" borderId="0" xfId="16" applyNumberFormat="1" applyFont="1" applyAlignment="1">
      <alignment horizontal="left"/>
    </xf>
    <xf numFmtId="0" fontId="71" fillId="28" borderId="0" xfId="15" applyFont="1" applyFill="1" applyAlignment="1">
      <alignment horizontal="center" vertical="center" wrapText="1"/>
    </xf>
    <xf numFmtId="0" fontId="71" fillId="28" borderId="0" xfId="15" applyFont="1" applyFill="1" applyAlignment="1">
      <alignment horizontal="center" vertical="center"/>
    </xf>
    <xf numFmtId="0" fontId="39" fillId="28" borderId="0" xfId="0" applyFont="1" applyFill="1" applyAlignment="1" applyProtection="1">
      <alignment horizontal="center" vertical="center"/>
      <protection hidden="1"/>
    </xf>
    <xf numFmtId="171" fontId="79" fillId="0" borderId="0" xfId="17" applyNumberFormat="1" applyFont="1" applyAlignment="1">
      <alignment horizontal="left"/>
    </xf>
    <xf numFmtId="0" fontId="87" fillId="0" borderId="13" xfId="15" applyFont="1" applyBorder="1" applyAlignment="1">
      <alignment horizontal="left" vertical="top"/>
    </xf>
    <xf numFmtId="0" fontId="87" fillId="0" borderId="14" xfId="15" applyFont="1" applyBorder="1" applyAlignment="1">
      <alignment horizontal="left" vertical="top"/>
    </xf>
    <xf numFmtId="0" fontId="87" fillId="0" borderId="15" xfId="15" applyFont="1" applyBorder="1" applyAlignment="1">
      <alignment horizontal="left" vertical="top"/>
    </xf>
    <xf numFmtId="0" fontId="86" fillId="22" borderId="10" xfId="15" applyFont="1" applyFill="1" applyBorder="1" applyAlignment="1">
      <alignment horizontal="center"/>
    </xf>
    <xf numFmtId="0" fontId="86" fillId="22" borderId="11" xfId="15" applyFont="1" applyFill="1" applyBorder="1" applyAlignment="1">
      <alignment horizontal="center"/>
    </xf>
    <xf numFmtId="0" fontId="86" fillId="22" borderId="12" xfId="15" applyFont="1" applyFill="1" applyBorder="1" applyAlignment="1">
      <alignment horizontal="center"/>
    </xf>
    <xf numFmtId="0" fontId="86" fillId="33" borderId="10" xfId="15" applyFont="1" applyFill="1" applyBorder="1" applyAlignment="1">
      <alignment horizontal="center"/>
    </xf>
    <xf numFmtId="0" fontId="86" fillId="33" borderId="11" xfId="15" applyFont="1" applyFill="1" applyBorder="1" applyAlignment="1">
      <alignment horizontal="center"/>
    </xf>
    <xf numFmtId="0" fontId="86" fillId="33" borderId="12" xfId="15" applyFont="1" applyFill="1" applyBorder="1" applyAlignment="1">
      <alignment horizontal="center"/>
    </xf>
    <xf numFmtId="0" fontId="82" fillId="0" borderId="0" xfId="15" applyFont="1" applyAlignment="1">
      <alignment horizontal="left" vertical="center" wrapText="1"/>
    </xf>
    <xf numFmtId="0" fontId="82" fillId="18" borderId="0" xfId="15" applyFont="1" applyFill="1" applyAlignment="1">
      <alignment horizontal="left" vertical="center" wrapText="1" indent="1"/>
    </xf>
    <xf numFmtId="0" fontId="82" fillId="19" borderId="0" xfId="19" applyFont="1" applyFill="1" applyBorder="1" applyAlignment="1" applyProtection="1">
      <alignment horizontal="left" vertical="center" wrapText="1" indent="1"/>
    </xf>
    <xf numFmtId="0" fontId="82" fillId="19" borderId="0" xfId="15" applyFont="1" applyFill="1" applyAlignment="1">
      <alignment horizontal="left" vertical="center" wrapText="1" indent="1"/>
    </xf>
    <xf numFmtId="0" fontId="82" fillId="31" borderId="0" xfId="19" applyFont="1" applyFill="1" applyBorder="1" applyAlignment="1" applyProtection="1">
      <alignment horizontal="left" vertical="center" wrapText="1" indent="1"/>
    </xf>
    <xf numFmtId="0" fontId="82" fillId="16" borderId="0" xfId="15" applyFont="1" applyFill="1" applyAlignment="1">
      <alignment horizontal="left" vertical="center" wrapText="1" indent="1"/>
    </xf>
    <xf numFmtId="14" fontId="50" fillId="37" borderId="0" xfId="0" applyNumberFormat="1" applyFont="1" applyFill="1">
      <alignment vertical="center"/>
    </xf>
  </cellXfs>
  <cellStyles count="20">
    <cellStyle name="Comma" xfId="11" builtinId="3"/>
    <cellStyle name="Hyperlink" xfId="1" builtinId="8"/>
    <cellStyle name="Hyperlink 2" xfId="5" xr:uid="{00000000-0005-0000-0000-000001000000}"/>
    <cellStyle name="Hyperlink 2 2 2" xfId="19" xr:uid="{3D48B477-3714-4CDB-960C-E87485B07EE1}"/>
    <cellStyle name="Normal" xfId="0" builtinId="0"/>
    <cellStyle name="Normal 2" xfId="6" xr:uid="{00000000-0005-0000-0000-000003000000}"/>
    <cellStyle name="Normal 2 2" xfId="7" xr:uid="{00000000-0005-0000-0000-000004000000}"/>
    <cellStyle name="Normal 2 2 2" xfId="8" xr:uid="{00000000-0005-0000-0000-000005000000}"/>
    <cellStyle name="Normal 2 2 2 2" xfId="9" xr:uid="{00000000-0005-0000-0000-000006000000}"/>
    <cellStyle name="Normal 2 2 2 3" xfId="13" xr:uid="{DA4C5D35-76B3-4DE7-A516-A5149222D7F5}"/>
    <cellStyle name="Normal 2 3" xfId="10" xr:uid="{00000000-0005-0000-0000-000007000000}"/>
    <cellStyle name="Normal 3 2 2" xfId="15" xr:uid="{6C9C205F-C386-45A8-A76B-311804CF539E}"/>
    <cellStyle name="Normal 3 5" xfId="18" xr:uid="{4CCA7751-B205-496D-9478-57FED6D43CB2}"/>
    <cellStyle name="Normal 4" xfId="3" xr:uid="{00000000-0005-0000-0000-000008000000}"/>
    <cellStyle name="Normal 5" xfId="4" xr:uid="{00000000-0005-0000-0000-000009000000}"/>
    <cellStyle name="Normal 5 3" xfId="14" xr:uid="{E4E86902-39B9-42AE-BD85-4A21376BFE51}"/>
    <cellStyle name="Normal 5 3 2 2" xfId="17" xr:uid="{BD1BFC8E-B1D6-4F87-A64B-2EF8B10D1747}"/>
    <cellStyle name="Normal 5 3 3" xfId="16" xr:uid="{2D9705E9-FD06-4A0E-B12B-677601A55B53}"/>
    <cellStyle name="Percent" xfId="12" builtinId="5"/>
    <cellStyle name="Percent 2" xfId="2"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color rgb="FF00CED0"/>
      <color rgb="FF5F5F5A"/>
      <color rgb="FF91918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4" dropStyle="combo" dx="22" fmlaLink="calc!$B$22" fmlaRange="calc!$E$24:$E$27" sel="1" val="0"/>
</file>

<file path=xl/ctrlProps/ctrlProp2.xml><?xml version="1.0" encoding="utf-8"?>
<formControlPr xmlns="http://schemas.microsoft.com/office/spreadsheetml/2009/9/main" objectType="Drop" dropLines="10" dropStyle="combo" dx="22" fmlaLink="calc!$B$10" fmlaRange="calc!$D$10:$D$19" sel="7" val="0"/>
</file>

<file path=xl/ctrlProps/ctrlProp3.xml><?xml version="1.0" encoding="utf-8"?>
<formControlPr xmlns="http://schemas.microsoft.com/office/spreadsheetml/2009/9/main" objectType="Drop" dropLines="4" dropStyle="combo" dx="22" fmlaLink="calcFR!$B$22" fmlaRange="calcFR!$E$24:$E$27" sel="1" val="0"/>
</file>

<file path=xl/ctrlProps/ctrlProp4.xml><?xml version="1.0" encoding="utf-8"?>
<formControlPr xmlns="http://schemas.microsoft.com/office/spreadsheetml/2009/9/main" objectType="Drop" dropLines="10" dropStyle="combo" dx="22" fmlaLink="calcFR!$B$10" fmlaRange="calcFR!$D$10:$D$19" sel="7" val="0"/>
</file>

<file path=xl/ctrlProps/ctrlProp5.xml><?xml version="1.0" encoding="utf-8"?>
<formControlPr xmlns="http://schemas.microsoft.com/office/spreadsheetml/2009/9/main" objectType="Drop" dropLines="10" dropStyle="combo" dx="22" fmlaLink="calcB!$B$10" fmlaRange="calcB!$D$10:$D$19" sel="7" val="0"/>
</file>

<file path=xl/ctrlProps/ctrlProp6.xml><?xml version="1.0" encoding="utf-8"?>
<formControlPr xmlns="http://schemas.microsoft.com/office/spreadsheetml/2009/9/main" objectType="Drop" dropLines="10" dropStyle="combo" dx="22" fmlaLink="calcFRB!$B$10" fmlaRange="calcFRB!$D$10:$D$19" sel="7"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14</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1876426"/>
          <a:ext cx="7239000" cy="2228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Naast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houdt men ook rekening met de cataloguswaarde en de ouderdom van de auto om het voordeel alle aard te berekenen.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Gebruik deze rekentool om na te gaan hoeveel het voordeel gratis auto bedraagt voor de jaren 2021 en later. We berekenen de bedragen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flipH="1">
          <a:off x="7305675" y="5781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8</xdr:col>
      <xdr:colOff>0</xdr:colOff>
      <xdr:row>2</xdr:row>
      <xdr:rowOff>0</xdr:rowOff>
    </xdr:from>
    <xdr:to>
      <xdr:col>19</xdr:col>
      <xdr:colOff>0</xdr:colOff>
      <xdr:row>5</xdr:row>
      <xdr:rowOff>0</xdr:rowOff>
    </xdr:to>
    <xdr:sp macro="" textlink="OODNL">
      <xdr:nvSpPr>
        <xdr:cNvPr id="5" name="TextBox 4">
          <a:extLst>
            <a:ext uri="{FF2B5EF4-FFF2-40B4-BE49-F238E27FC236}">
              <a16:creationId xmlns:a16="http://schemas.microsoft.com/office/drawing/2014/main" id="{00000000-0008-0000-0000-000005000000}"/>
            </a:ext>
          </a:extLst>
        </xdr:cNvPr>
        <xdr:cNvSpPr txBox="1"/>
      </xdr:nvSpPr>
      <xdr:spPr>
        <a:xfrm>
          <a:off x="8382000" y="1000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0</xdr:colOff>
      <xdr:row>3</xdr:row>
      <xdr:rowOff>295275</xdr:rowOff>
    </xdr:to>
    <xdr:sp macro="" textlink="OODNL">
      <xdr:nvSpPr>
        <xdr:cNvPr id="3" name="TextBox 2">
          <a:extLst>
            <a:ext uri="{FF2B5EF4-FFF2-40B4-BE49-F238E27FC236}">
              <a16:creationId xmlns:a16="http://schemas.microsoft.com/office/drawing/2014/main" id="{00000000-0008-0000-01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xdr:row>
          <xdr:rowOff>9525</xdr:rowOff>
        </xdr:from>
        <xdr:to>
          <xdr:col>7</xdr:col>
          <xdr:colOff>28575</xdr:colOff>
          <xdr:row>5</xdr:row>
          <xdr:rowOff>0</xdr:rowOff>
        </xdr:to>
        <xdr:sp macro="" textlink="">
          <xdr:nvSpPr>
            <xdr:cNvPr id="10269" name="Drop Down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10273" name="Drop Down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4</xdr:row>
      <xdr:rowOff>95250</xdr:rowOff>
    </xdr:to>
    <xdr:sp macro="" textlink="OODNL">
      <xdr:nvSpPr>
        <xdr:cNvPr id="3" name="TextBox 2">
          <a:extLst>
            <a:ext uri="{FF2B5EF4-FFF2-40B4-BE49-F238E27FC236}">
              <a16:creationId xmlns:a16="http://schemas.microsoft.com/office/drawing/2014/main" id="{00000000-0008-0000-02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15</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 calcul de l'avantage de toute nature voiture, il faut prendre en compte non seulement les émissions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mais aussi la valeur catalogue du véhicule.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Utilisez cet outil de calcul pour vérifier le montant de votre avantage voiture de société depuis 2021. Nous calculons les montants mensuels.</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4" name="Rectangle 3">
          <a:extLst>
            <a:ext uri="{FF2B5EF4-FFF2-40B4-BE49-F238E27FC236}">
              <a16:creationId xmlns:a16="http://schemas.microsoft.com/office/drawing/2014/main" id="{00000000-0008-0000-0400-000004000000}"/>
            </a:ext>
          </a:extLst>
        </xdr:cNvPr>
        <xdr:cNvSpPr/>
      </xdr:nvSpPr>
      <xdr:spPr bwMode="auto">
        <a:xfrm flipH="1">
          <a:off x="7305675" y="5781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8</xdr:col>
      <xdr:colOff>0</xdr:colOff>
      <xdr:row>2</xdr:row>
      <xdr:rowOff>0</xdr:rowOff>
    </xdr:from>
    <xdr:to>
      <xdr:col>18</xdr:col>
      <xdr:colOff>200025</xdr:colOff>
      <xdr:row>5</xdr:row>
      <xdr:rowOff>0</xdr:rowOff>
    </xdr:to>
    <xdr:sp macro="" textlink="OODFR">
      <xdr:nvSpPr>
        <xdr:cNvPr id="5" name="TextBox 4">
          <a:extLst>
            <a:ext uri="{FF2B5EF4-FFF2-40B4-BE49-F238E27FC236}">
              <a16:creationId xmlns:a16="http://schemas.microsoft.com/office/drawing/2014/main" id="{00000000-0008-0000-0400-000005000000}"/>
            </a:ext>
          </a:extLst>
        </xdr:cNvPr>
        <xdr:cNvSpPr txBox="1"/>
      </xdr:nvSpPr>
      <xdr:spPr>
        <a:xfrm>
          <a:off x="8382000" y="1000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0</xdr:colOff>
      <xdr:row>3</xdr:row>
      <xdr:rowOff>295275</xdr:rowOff>
    </xdr:to>
    <xdr:sp macro="" textlink="OODFR">
      <xdr:nvSpPr>
        <xdr:cNvPr id="3" name="TextBox 2">
          <a:extLst>
            <a:ext uri="{FF2B5EF4-FFF2-40B4-BE49-F238E27FC236}">
              <a16:creationId xmlns:a16="http://schemas.microsoft.com/office/drawing/2014/main" id="{00000000-0008-0000-05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xdr:row>
          <xdr:rowOff>9525</xdr:rowOff>
        </xdr:from>
        <xdr:to>
          <xdr:col>7</xdr:col>
          <xdr:colOff>28575</xdr:colOff>
          <xdr:row>5</xdr:row>
          <xdr:rowOff>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27650" name="Drop Down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4</xdr:row>
      <xdr:rowOff>95250</xdr:rowOff>
    </xdr:to>
    <xdr:sp macro="" textlink="OODFR">
      <xdr:nvSpPr>
        <xdr:cNvPr id="2" name="TextBox 1">
          <a:extLst>
            <a:ext uri="{FF2B5EF4-FFF2-40B4-BE49-F238E27FC236}">
              <a16:creationId xmlns:a16="http://schemas.microsoft.com/office/drawing/2014/main" id="{00000000-0008-0000-0600-000002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Naast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houdt men ook rekening met de cataloguswaarde en de ouderdom van de auto om het voordeel alle aard te berekenen.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Gebruik deze rekentool om na te gaan hoeveel het voordeel gratis auto bedraagt voor</a:t>
          </a:r>
          <a:r>
            <a:rPr lang="en-BE" sz="1200" baseline="0">
              <a:latin typeface="Tahoma" panose="020B0604030504040204" pitchFamily="34" charset="0"/>
              <a:ea typeface="Tahoma" panose="020B0604030504040204" pitchFamily="34" charset="0"/>
              <a:cs typeface="Tahoma" panose="020B0604030504040204" pitchFamily="34" charset="0"/>
            </a:rPr>
            <a:t> het jaar </a:t>
          </a:r>
          <a:r>
            <a:rPr lang="nl-BE" sz="1200" baseline="0">
              <a:latin typeface="Tahoma" panose="020B0604030504040204" pitchFamily="34" charset="0"/>
              <a:ea typeface="Tahoma" panose="020B0604030504040204" pitchFamily="34" charset="0"/>
              <a:cs typeface="Tahoma" panose="020B0604030504040204" pitchFamily="34" charset="0"/>
            </a:rPr>
            <a:t>202</a:t>
          </a:r>
          <a:r>
            <a:rPr lang="en-BE" sz="1200" baseline="0">
              <a:latin typeface="Tahoma" panose="020B0604030504040204" pitchFamily="34" charset="0"/>
              <a:ea typeface="Tahoma" panose="020B0604030504040204" pitchFamily="34" charset="0"/>
              <a:cs typeface="Tahoma" panose="020B0604030504040204" pitchFamily="34" charset="0"/>
            </a:rPr>
            <a:t>4</a:t>
          </a:r>
          <a:r>
            <a:rPr lang="nl-BE" sz="1200" baseline="0">
              <a:latin typeface="Tahoma" panose="020B0604030504040204" pitchFamily="34" charset="0"/>
              <a:ea typeface="Tahoma" panose="020B0604030504040204" pitchFamily="34" charset="0"/>
              <a:cs typeface="Tahoma" panose="020B0604030504040204" pitchFamily="34" charset="0"/>
            </a:rPr>
            <a:t>. We berekenen de bedragen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3" name="Rectangle 2">
          <a:extLst>
            <a:ext uri="{FF2B5EF4-FFF2-40B4-BE49-F238E27FC236}">
              <a16:creationId xmlns:a16="http://schemas.microsoft.com/office/drawing/2014/main" id="{00000000-0008-0000-0800-000003000000}"/>
            </a:ext>
          </a:extLst>
        </xdr:cNvPr>
        <xdr:cNvSpPr/>
      </xdr:nvSpPr>
      <xdr:spPr bwMode="auto">
        <a:xfrm flipH="1">
          <a:off x="7305675" y="6924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1</xdr:col>
      <xdr:colOff>0</xdr:colOff>
      <xdr:row>1</xdr:row>
      <xdr:rowOff>0</xdr:rowOff>
    </xdr:from>
    <xdr:to>
      <xdr:col>5</xdr:col>
      <xdr:colOff>838200</xdr:colOff>
      <xdr:row>1</xdr:row>
      <xdr:rowOff>1497107</xdr:rowOff>
    </xdr:to>
    <xdr:pic>
      <xdr:nvPicPr>
        <xdr:cNvPr id="4" name="Picture 3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381000"/>
          <a:ext cx="63627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xdr:row>
      <xdr:rowOff>0</xdr:rowOff>
    </xdr:from>
    <xdr:to>
      <xdr:col>18</xdr:col>
      <xdr:colOff>200025</xdr:colOff>
      <xdr:row>5</xdr:row>
      <xdr:rowOff>0</xdr:rowOff>
    </xdr:to>
    <xdr:sp macro="" textlink="OODNL">
      <xdr:nvSpPr>
        <xdr:cNvPr id="5" name="TextBox 4">
          <a:extLst>
            <a:ext uri="{FF2B5EF4-FFF2-40B4-BE49-F238E27FC236}">
              <a16:creationId xmlns:a16="http://schemas.microsoft.com/office/drawing/2014/main" id="{00000000-0008-0000-0800-000005000000}"/>
            </a:ext>
          </a:extLst>
        </xdr:cNvPr>
        <xdr:cNvSpPr txBox="1"/>
      </xdr:nvSpPr>
      <xdr:spPr>
        <a:xfrm>
          <a:off x="8382000" y="2143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5</xdr:row>
      <xdr:rowOff>95250</xdr:rowOff>
    </xdr:to>
    <xdr:sp macro="" textlink="OODNL">
      <xdr:nvSpPr>
        <xdr:cNvPr id="3" name="TextBox 2">
          <a:extLst>
            <a:ext uri="{FF2B5EF4-FFF2-40B4-BE49-F238E27FC236}">
              <a16:creationId xmlns:a16="http://schemas.microsoft.com/office/drawing/2014/main" id="{00000000-0008-0000-09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 calcul de l'avantage de toute nature voiture, il faut prendre en compte non seulement les émissions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mais aussi la valeur catalogue du véhicule.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Utilisez cet outil de calcul pour vérifier le montant de votre avantage voiture </a:t>
          </a:r>
          <a:r>
            <a:rPr lang="en-BE" sz="1200" baseline="0">
              <a:latin typeface="Tahoma" panose="020B0604030504040204" pitchFamily="34" charset="0"/>
              <a:ea typeface="Tahoma" panose="020B0604030504040204" pitchFamily="34" charset="0"/>
              <a:cs typeface="Tahoma" panose="020B0604030504040204" pitchFamily="34" charset="0"/>
            </a:rPr>
            <a:t>pour l'année 2024</a:t>
          </a:r>
          <a:r>
            <a:rPr lang="nl-BE" sz="1200" baseline="0">
              <a:latin typeface="Tahoma" panose="020B0604030504040204" pitchFamily="34" charset="0"/>
              <a:ea typeface="Tahoma" panose="020B0604030504040204" pitchFamily="34" charset="0"/>
              <a:cs typeface="Tahoma" panose="020B0604030504040204" pitchFamily="34" charset="0"/>
            </a:rPr>
            <a:t>. Nous calculons les montants mensuels.</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	</a:t>
          </a:r>
          <a:endParaRPr lang="nl-BE" sz="12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3" name="Rectangle 2">
          <a:extLst>
            <a:ext uri="{FF2B5EF4-FFF2-40B4-BE49-F238E27FC236}">
              <a16:creationId xmlns:a16="http://schemas.microsoft.com/office/drawing/2014/main" id="{00000000-0008-0000-0B00-000003000000}"/>
            </a:ext>
          </a:extLst>
        </xdr:cNvPr>
        <xdr:cNvSpPr/>
      </xdr:nvSpPr>
      <xdr:spPr bwMode="auto">
        <a:xfrm flipH="1">
          <a:off x="7305675" y="6924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editAs="oneCell">
    <xdr:from>
      <xdr:col>1</xdr:col>
      <xdr:colOff>0</xdr:colOff>
      <xdr:row>1</xdr:row>
      <xdr:rowOff>0</xdr:rowOff>
    </xdr:from>
    <xdr:to>
      <xdr:col>5</xdr:col>
      <xdr:colOff>628650</xdr:colOff>
      <xdr:row>1</xdr:row>
      <xdr:rowOff>1493044</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381000" y="381000"/>
          <a:ext cx="6153150" cy="1493044"/>
        </a:xfrm>
        <a:prstGeom prst="rect">
          <a:avLst/>
        </a:prstGeom>
      </xdr:spPr>
    </xdr:pic>
    <xdr:clientData/>
  </xdr:twoCellAnchor>
  <xdr:twoCellAnchor>
    <xdr:from>
      <xdr:col>8</xdr:col>
      <xdr:colOff>0</xdr:colOff>
      <xdr:row>2</xdr:row>
      <xdr:rowOff>0</xdr:rowOff>
    </xdr:from>
    <xdr:to>
      <xdr:col>18</xdr:col>
      <xdr:colOff>200025</xdr:colOff>
      <xdr:row>5</xdr:row>
      <xdr:rowOff>0</xdr:rowOff>
    </xdr:to>
    <xdr:sp macro="" textlink="OODFR">
      <xdr:nvSpPr>
        <xdr:cNvPr id="5" name="TextBox 4">
          <a:extLst>
            <a:ext uri="{FF2B5EF4-FFF2-40B4-BE49-F238E27FC236}">
              <a16:creationId xmlns:a16="http://schemas.microsoft.com/office/drawing/2014/main" id="{00000000-0008-0000-0B00-000005000000}"/>
            </a:ext>
          </a:extLst>
        </xdr:cNvPr>
        <xdr:cNvSpPr txBox="1"/>
      </xdr:nvSpPr>
      <xdr:spPr>
        <a:xfrm>
          <a:off x="8382000" y="2143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C00-000002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5</xdr:row>
      <xdr:rowOff>95250</xdr:rowOff>
    </xdr:to>
    <xdr:sp macro="" textlink="OODFR">
      <xdr:nvSpPr>
        <xdr:cNvPr id="2" name="TextBox 1">
          <a:extLst>
            <a:ext uri="{FF2B5EF4-FFF2-40B4-BE49-F238E27FC236}">
              <a16:creationId xmlns:a16="http://schemas.microsoft.com/office/drawing/2014/main" id="{00000000-0008-0000-0C00-000002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wnload.lefebvre-sarrut.be/dms?id_=d14051e7-80bb-4bc9-9d5d-13ad3f8c01b8" TargetMode="External"/><Relationship Id="rId1" Type="http://schemas.openxmlformats.org/officeDocument/2006/relationships/hyperlink" Target="https://download.lefebvre-sarrut.be/dms?id_=3e043e31-72e5-49f5-ba72-e79e31575db6"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ownload.lefebvre-sarrut.be/dms?id_=700844ad-0d20-4e6f-a651-4598e559b9d1" TargetMode="External"/><Relationship Id="rId1" Type="http://schemas.openxmlformats.org/officeDocument/2006/relationships/hyperlink" Target="https://download.lefebvre-sarrut.be/dms?id_=5a0097c9-197a-4fb2-b45c-d078930a96a7"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omments" Target="../comments8.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ile:///C:\Downloads\01.2023\07%20Forfait%20of%20bewezen%20beroepskosten%20-%20klaar%20voor%20upload\BASIC\VAA%20auto_%20beroepskosten%20of%20bewezen%20beroepskosten.xlsx" TargetMode="External"/><Relationship Id="rId1" Type="http://schemas.openxmlformats.org/officeDocument/2006/relationships/hyperlink" Target="file:///C:\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F12E-5B3C-4FA4-BF59-BBE3F8A78D0C}">
  <sheetPr codeName="Sheet1">
    <tabColor theme="4" tint="0.79998168889431442"/>
    <pageSetUpPr autoPageBreaks="0" fitToPage="1"/>
  </sheetPr>
  <dimension ref="A1:JF220"/>
  <sheetViews>
    <sheetView showGridLines="0" showRowColHeaders="0" workbookViewId="0"/>
  </sheetViews>
  <sheetFormatPr defaultColWidth="5.7109375" defaultRowHeight="20.100000000000001" customHeight="1"/>
  <cols>
    <col min="1" max="1" width="5.7109375" style="129" customWidth="1"/>
    <col min="2" max="2" width="22.85546875" style="129" customWidth="1"/>
    <col min="3" max="3" width="18.5703125" style="129" customWidth="1"/>
    <col min="4" max="4" width="22.85546875" style="129" customWidth="1"/>
    <col min="5" max="5" width="18.5703125" style="129" customWidth="1"/>
    <col min="6" max="6" width="25.7109375" style="129" customWidth="1"/>
    <col min="7" max="9" width="5.7109375" style="129" customWidth="1"/>
    <col min="10" max="16384" width="5.7109375" style="129"/>
  </cols>
  <sheetData>
    <row r="1" spans="1:266" ht="30" customHeight="1">
      <c r="A1" s="126"/>
      <c r="B1" s="204"/>
      <c r="C1" s="204"/>
      <c r="D1" s="204"/>
      <c r="E1" s="204"/>
      <c r="F1" s="204"/>
      <c r="G1" s="126"/>
      <c r="H1" s="126"/>
      <c r="I1" s="126"/>
      <c r="J1" s="126"/>
      <c r="K1" s="126"/>
      <c r="L1" s="126"/>
      <c r="M1" s="126"/>
      <c r="N1" s="126"/>
      <c r="O1" s="126"/>
      <c r="P1" s="126"/>
      <c r="Q1" s="126"/>
      <c r="R1" s="126"/>
      <c r="S1" s="126"/>
      <c r="T1" s="126"/>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c r="IW1" s="128"/>
      <c r="IX1" s="128"/>
      <c r="IY1" s="128"/>
      <c r="IZ1" s="128"/>
      <c r="JA1" s="128"/>
      <c r="JB1" s="128"/>
      <c r="JC1" s="128"/>
      <c r="JD1" s="128"/>
      <c r="JE1" s="128"/>
      <c r="JF1" s="128"/>
    </row>
    <row r="2" spans="1:266" ht="48.75" customHeight="1">
      <c r="A2" s="126"/>
      <c r="B2" s="128"/>
      <c r="C2" s="128"/>
      <c r="D2" s="200">
        <v>45339</v>
      </c>
      <c r="E2" s="200"/>
      <c r="F2" s="200"/>
      <c r="G2" s="126"/>
      <c r="H2" s="126"/>
      <c r="I2" s="126"/>
      <c r="J2" s="126"/>
      <c r="K2" s="126"/>
      <c r="L2" s="126"/>
      <c r="M2" s="126"/>
      <c r="N2" s="126"/>
      <c r="O2" s="126"/>
      <c r="P2" s="126"/>
      <c r="Q2" s="126"/>
      <c r="R2" s="126"/>
      <c r="S2" s="126"/>
      <c r="T2" s="126"/>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row>
    <row r="3" spans="1:266" ht="20.100000000000001" customHeight="1">
      <c r="A3" s="126"/>
      <c r="B3" s="128"/>
      <c r="C3" s="128"/>
      <c r="D3" s="128"/>
      <c r="E3" s="128"/>
      <c r="F3" s="128"/>
      <c r="G3" s="126"/>
      <c r="H3" s="126"/>
      <c r="I3" s="126"/>
      <c r="J3" s="126"/>
      <c r="K3" s="126"/>
      <c r="L3" s="126"/>
      <c r="M3" s="126"/>
      <c r="N3" s="126"/>
      <c r="O3" s="126"/>
      <c r="P3" s="126"/>
      <c r="Q3" s="126"/>
      <c r="R3" s="126"/>
      <c r="S3" s="126"/>
      <c r="T3" s="126"/>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row>
    <row r="4" spans="1:266" ht="30" customHeight="1">
      <c r="A4" s="126"/>
      <c r="B4" s="201" t="s">
        <v>28</v>
      </c>
      <c r="C4" s="202"/>
      <c r="D4" s="202"/>
      <c r="E4" s="202"/>
      <c r="F4" s="202"/>
      <c r="G4" s="126"/>
      <c r="H4" s="126"/>
      <c r="I4" s="126"/>
      <c r="J4" s="126"/>
      <c r="K4" s="126"/>
      <c r="L4" s="126"/>
      <c r="M4" s="126"/>
      <c r="N4" s="126"/>
      <c r="O4" s="126"/>
      <c r="P4" s="126"/>
      <c r="Q4" s="126"/>
      <c r="R4" s="126"/>
      <c r="S4" s="126"/>
      <c r="T4" s="126"/>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row>
    <row r="5" spans="1:266" ht="20.100000000000001" customHeight="1">
      <c r="A5" s="126"/>
      <c r="B5" s="128"/>
      <c r="C5" s="130"/>
      <c r="D5" s="128"/>
      <c r="E5" s="128"/>
      <c r="F5" s="128"/>
      <c r="G5" s="126"/>
      <c r="H5" s="126"/>
      <c r="I5" s="126"/>
      <c r="J5" s="126"/>
      <c r="K5" s="126"/>
      <c r="L5" s="126"/>
      <c r="M5" s="126"/>
      <c r="N5" s="126"/>
      <c r="O5" s="126"/>
      <c r="P5" s="126"/>
      <c r="Q5" s="126"/>
      <c r="R5" s="126"/>
      <c r="S5" s="126"/>
      <c r="T5" s="126"/>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row>
    <row r="6" spans="1:266" ht="20.100000000000001" customHeight="1">
      <c r="A6" s="126"/>
      <c r="B6" s="131"/>
      <c r="C6" s="131"/>
      <c r="D6" s="131"/>
      <c r="E6" s="131"/>
      <c r="F6" s="131"/>
      <c r="G6" s="126"/>
      <c r="H6" s="126"/>
      <c r="I6" s="126"/>
      <c r="J6" s="126"/>
      <c r="K6" s="126"/>
      <c r="L6" s="126"/>
      <c r="M6" s="126"/>
      <c r="N6" s="126"/>
      <c r="O6" s="126"/>
      <c r="P6" s="126"/>
      <c r="Q6" s="126"/>
      <c r="R6" s="126"/>
      <c r="S6" s="126"/>
      <c r="T6" s="126"/>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row>
    <row r="7" spans="1:266" ht="20.100000000000001" customHeight="1">
      <c r="A7" s="126"/>
      <c r="B7" s="131"/>
      <c r="C7" s="131"/>
      <c r="D7" s="131"/>
      <c r="E7" s="131"/>
      <c r="F7" s="131"/>
      <c r="G7" s="126"/>
      <c r="H7" s="126"/>
      <c r="I7" s="126"/>
      <c r="J7" s="126"/>
      <c r="K7" s="126"/>
      <c r="L7" s="126"/>
      <c r="M7" s="126"/>
      <c r="N7" s="126"/>
      <c r="O7" s="126"/>
      <c r="P7" s="126"/>
      <c r="Q7" s="126"/>
      <c r="R7" s="126"/>
      <c r="S7" s="126"/>
      <c r="T7" s="126"/>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row>
    <row r="8" spans="1:266" ht="20.100000000000001" customHeight="1">
      <c r="A8" s="126"/>
      <c r="B8" s="131"/>
      <c r="C8" s="131"/>
      <c r="D8" s="131"/>
      <c r="E8" s="131"/>
      <c r="F8" s="131"/>
      <c r="G8" s="126"/>
      <c r="H8" s="126"/>
      <c r="I8" s="126"/>
      <c r="J8" s="126"/>
      <c r="K8" s="126"/>
      <c r="L8" s="126"/>
      <c r="M8" s="126"/>
      <c r="N8" s="126"/>
      <c r="O8" s="126"/>
      <c r="P8" s="126"/>
      <c r="Q8" s="126"/>
      <c r="R8" s="126"/>
      <c r="S8" s="126"/>
      <c r="T8" s="126"/>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row>
    <row r="9" spans="1:266" ht="20.100000000000001" customHeight="1">
      <c r="A9" s="126"/>
      <c r="B9" s="131"/>
      <c r="C9" s="131"/>
      <c r="D9" s="131"/>
      <c r="E9" s="131"/>
      <c r="F9" s="131"/>
      <c r="G9" s="126"/>
      <c r="H9" s="126"/>
      <c r="I9" s="126"/>
      <c r="J9" s="126"/>
      <c r="K9" s="126"/>
      <c r="L9" s="126"/>
      <c r="M9" s="126"/>
      <c r="N9" s="126"/>
      <c r="O9" s="126"/>
      <c r="P9" s="126"/>
      <c r="Q9" s="126"/>
      <c r="R9" s="126"/>
      <c r="S9" s="126"/>
      <c r="T9" s="126"/>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row>
    <row r="10" spans="1:266" ht="20.100000000000001" customHeight="1">
      <c r="A10" s="126"/>
      <c r="B10" s="131"/>
      <c r="C10" s="131"/>
      <c r="D10" s="131"/>
      <c r="E10" s="131"/>
      <c r="F10" s="131"/>
      <c r="G10" s="126"/>
      <c r="H10" s="126"/>
      <c r="I10" s="126"/>
      <c r="J10" s="126"/>
      <c r="K10" s="126"/>
      <c r="L10" s="126"/>
      <c r="M10" s="126"/>
      <c r="N10" s="126"/>
      <c r="O10" s="126"/>
      <c r="P10" s="126"/>
      <c r="Q10" s="126"/>
      <c r="R10" s="126"/>
      <c r="S10" s="126"/>
      <c r="T10" s="126"/>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row>
    <row r="11" spans="1:266" ht="20.100000000000001" customHeight="1">
      <c r="A11" s="126"/>
      <c r="B11" s="131"/>
      <c r="C11" s="131"/>
      <c r="D11" s="131"/>
      <c r="E11" s="131"/>
      <c r="F11" s="131"/>
      <c r="G11" s="126"/>
      <c r="H11" s="126"/>
      <c r="I11" s="126"/>
      <c r="J11" s="126"/>
      <c r="K11" s="126"/>
      <c r="L11" s="126"/>
      <c r="M11" s="126"/>
      <c r="N11" s="126"/>
      <c r="O11" s="126"/>
      <c r="P11" s="126"/>
      <c r="Q11" s="126"/>
      <c r="R11" s="126"/>
      <c r="S11" s="126"/>
      <c r="T11" s="126"/>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row>
    <row r="12" spans="1:266" ht="20.100000000000001" customHeight="1">
      <c r="A12" s="126"/>
      <c r="B12" s="131"/>
      <c r="C12" s="131"/>
      <c r="D12" s="131"/>
      <c r="E12" s="131"/>
      <c r="F12" s="131"/>
      <c r="G12" s="126"/>
      <c r="H12" s="126"/>
      <c r="I12" s="126"/>
      <c r="J12" s="126"/>
      <c r="K12" s="126"/>
      <c r="L12" s="126"/>
      <c r="M12" s="126"/>
      <c r="N12" s="126"/>
      <c r="O12" s="126"/>
      <c r="P12" s="126"/>
      <c r="Q12" s="126"/>
      <c r="R12" s="126"/>
      <c r="S12" s="126"/>
      <c r="T12" s="126"/>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row>
    <row r="13" spans="1:266" ht="20.100000000000001" customHeight="1">
      <c r="A13" s="126"/>
      <c r="B13" s="131"/>
      <c r="C13" s="131"/>
      <c r="D13" s="131"/>
      <c r="E13" s="131"/>
      <c r="F13" s="131"/>
      <c r="G13" s="126"/>
      <c r="H13" s="126"/>
      <c r="I13" s="126"/>
      <c r="J13" s="126"/>
      <c r="K13" s="126"/>
      <c r="L13" s="126"/>
      <c r="M13" s="126"/>
      <c r="N13" s="126"/>
      <c r="O13" s="126"/>
      <c r="P13" s="126"/>
      <c r="Q13" s="126"/>
      <c r="R13" s="126"/>
      <c r="S13" s="126"/>
      <c r="T13" s="126"/>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row>
    <row r="14" spans="1:266" ht="20.100000000000001" customHeight="1">
      <c r="A14" s="126"/>
      <c r="B14" s="131"/>
      <c r="C14" s="131"/>
      <c r="D14" s="131"/>
      <c r="E14" s="131"/>
      <c r="F14" s="131"/>
      <c r="G14" s="126"/>
      <c r="H14" s="126"/>
      <c r="I14" s="126"/>
      <c r="J14" s="126"/>
      <c r="K14" s="126"/>
      <c r="L14" s="126"/>
      <c r="M14" s="126"/>
      <c r="N14" s="126"/>
      <c r="O14" s="126"/>
      <c r="P14" s="126"/>
      <c r="Q14" s="126"/>
      <c r="R14" s="126"/>
      <c r="S14" s="126"/>
      <c r="T14" s="126"/>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row>
    <row r="15" spans="1:266" ht="20.100000000000001" customHeight="1">
      <c r="A15" s="126"/>
      <c r="B15" s="131"/>
      <c r="C15" s="131"/>
      <c r="D15" s="131"/>
      <c r="E15" s="131"/>
      <c r="F15" s="131"/>
      <c r="G15" s="126"/>
      <c r="H15" s="126"/>
      <c r="I15" s="126"/>
      <c r="J15" s="126"/>
      <c r="K15" s="126"/>
      <c r="L15" s="126"/>
      <c r="M15" s="126"/>
      <c r="N15" s="126"/>
      <c r="O15" s="126"/>
      <c r="P15" s="126"/>
      <c r="Q15" s="126"/>
      <c r="R15" s="126"/>
      <c r="S15" s="126"/>
      <c r="T15" s="126"/>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28"/>
      <c r="IX15" s="128"/>
      <c r="IY15" s="128"/>
      <c r="IZ15" s="128"/>
      <c r="JA15" s="128"/>
      <c r="JB15" s="128"/>
      <c r="JC15" s="128"/>
      <c r="JD15" s="128"/>
      <c r="JE15" s="128"/>
      <c r="JF15" s="128"/>
    </row>
    <row r="16" spans="1:266" ht="20.100000000000001" customHeight="1">
      <c r="A16" s="126"/>
      <c r="B16" s="132" t="s">
        <v>37</v>
      </c>
      <c r="C16" s="133"/>
      <c r="D16" s="134" t="s">
        <v>38</v>
      </c>
      <c r="E16" s="135"/>
      <c r="F16" s="132" t="s">
        <v>39</v>
      </c>
      <c r="G16" s="126"/>
      <c r="H16" s="126"/>
      <c r="I16" s="126"/>
      <c r="J16" s="126"/>
      <c r="K16" s="126"/>
      <c r="L16" s="126"/>
      <c r="M16" s="126"/>
      <c r="N16" s="126"/>
      <c r="O16" s="126"/>
      <c r="P16" s="126"/>
      <c r="Q16" s="126"/>
      <c r="R16" s="126"/>
      <c r="S16" s="126"/>
      <c r="T16" s="126"/>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c r="IW16" s="128"/>
      <c r="IX16" s="128"/>
      <c r="IY16" s="128"/>
      <c r="IZ16" s="128"/>
      <c r="JA16" s="128"/>
      <c r="JB16" s="128"/>
      <c r="JC16" s="128"/>
      <c r="JD16" s="128"/>
      <c r="JE16" s="128"/>
      <c r="JF16" s="128"/>
    </row>
    <row r="17" spans="1:266" ht="20.100000000000001" customHeight="1">
      <c r="A17" s="126"/>
      <c r="B17" s="136" t="s">
        <v>118</v>
      </c>
      <c r="C17" s="137"/>
      <c r="D17" s="138" t="s">
        <v>40</v>
      </c>
      <c r="E17" s="137"/>
      <c r="F17" s="138" t="s">
        <v>151</v>
      </c>
      <c r="G17" s="126"/>
      <c r="H17" s="126"/>
      <c r="I17" s="126"/>
      <c r="J17" s="126"/>
      <c r="K17" s="126"/>
      <c r="L17" s="126"/>
      <c r="M17" s="126"/>
      <c r="N17" s="126"/>
      <c r="O17" s="126"/>
      <c r="P17" s="126"/>
      <c r="Q17" s="126"/>
      <c r="R17" s="126"/>
      <c r="S17" s="126"/>
      <c r="T17" s="126"/>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28"/>
      <c r="IX17" s="128"/>
      <c r="IY17" s="128"/>
      <c r="IZ17" s="128"/>
      <c r="JA17" s="128"/>
      <c r="JB17" s="128"/>
      <c r="JC17" s="128"/>
      <c r="JD17" s="128"/>
      <c r="JE17" s="128"/>
      <c r="JF17" s="128"/>
    </row>
    <row r="18" spans="1:266" ht="20.100000000000001" customHeight="1">
      <c r="A18" s="126"/>
      <c r="G18" s="126"/>
      <c r="H18" s="126"/>
      <c r="I18" s="126"/>
      <c r="J18" s="126"/>
      <c r="K18" s="126"/>
      <c r="L18" s="126"/>
      <c r="M18" s="126"/>
      <c r="N18" s="126"/>
      <c r="O18" s="126"/>
      <c r="P18" s="126"/>
      <c r="Q18" s="126"/>
      <c r="R18" s="126"/>
      <c r="S18" s="126"/>
      <c r="T18" s="126"/>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c r="IX18" s="128"/>
      <c r="IY18" s="128"/>
      <c r="IZ18" s="128"/>
      <c r="JA18" s="128"/>
      <c r="JB18" s="128"/>
      <c r="JC18" s="128"/>
      <c r="JD18" s="128"/>
      <c r="JE18" s="128"/>
      <c r="JF18" s="128"/>
    </row>
    <row r="19" spans="1:266" ht="20.100000000000001" customHeight="1">
      <c r="A19" s="126"/>
      <c r="F19" s="138" t="s">
        <v>152</v>
      </c>
      <c r="G19" s="126"/>
      <c r="H19" s="126"/>
      <c r="I19" s="126"/>
      <c r="J19" s="126"/>
      <c r="K19" s="126"/>
      <c r="L19" s="126"/>
      <c r="M19" s="126"/>
      <c r="N19" s="126"/>
      <c r="O19" s="126"/>
      <c r="P19" s="126"/>
      <c r="Q19" s="126"/>
      <c r="R19" s="126"/>
      <c r="S19" s="126"/>
      <c r="T19" s="126"/>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c r="IX19" s="128"/>
      <c r="IY19" s="128"/>
      <c r="IZ19" s="128"/>
      <c r="JA19" s="128"/>
      <c r="JB19" s="128"/>
      <c r="JC19" s="128"/>
      <c r="JD19" s="128"/>
      <c r="JE19" s="128"/>
      <c r="JF19" s="128"/>
    </row>
    <row r="20" spans="1:266" ht="20.100000000000001" customHeight="1">
      <c r="A20" s="126"/>
      <c r="C20" s="128"/>
      <c r="D20" s="128"/>
      <c r="E20" s="128"/>
      <c r="F20" s="128"/>
      <c r="G20" s="126"/>
      <c r="H20" s="126"/>
      <c r="I20" s="126"/>
      <c r="J20" s="126"/>
      <c r="K20" s="126"/>
      <c r="L20" s="126"/>
      <c r="M20" s="126"/>
      <c r="N20" s="126"/>
      <c r="O20" s="126"/>
      <c r="P20" s="126"/>
      <c r="Q20" s="126"/>
      <c r="R20" s="126"/>
      <c r="S20" s="126"/>
      <c r="T20" s="126"/>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28"/>
      <c r="IX20" s="128"/>
      <c r="IY20" s="128"/>
      <c r="IZ20" s="128"/>
      <c r="JA20" s="128"/>
      <c r="JB20" s="128"/>
      <c r="JC20" s="128"/>
      <c r="JD20" s="128"/>
      <c r="JE20" s="128"/>
      <c r="JF20" s="128"/>
    </row>
    <row r="21" spans="1:266" ht="20.100000000000001" customHeight="1">
      <c r="A21" s="126"/>
      <c r="B21" s="203" t="s">
        <v>41</v>
      </c>
      <c r="C21" s="203"/>
      <c r="D21" s="203"/>
      <c r="E21" s="203"/>
      <c r="F21" s="139" t="s">
        <v>24</v>
      </c>
      <c r="G21" s="126"/>
      <c r="H21" s="126"/>
      <c r="I21" s="126"/>
      <c r="J21" s="126"/>
      <c r="K21" s="126"/>
      <c r="L21" s="126"/>
      <c r="M21" s="126"/>
      <c r="N21" s="126"/>
      <c r="O21" s="126"/>
      <c r="P21" s="126"/>
      <c r="Q21" s="126"/>
      <c r="R21" s="126"/>
      <c r="S21" s="126"/>
      <c r="T21" s="126"/>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28"/>
      <c r="IX21" s="128"/>
      <c r="IY21" s="128"/>
      <c r="IZ21" s="128"/>
      <c r="JA21" s="128"/>
      <c r="JB21" s="128"/>
      <c r="JC21" s="128"/>
      <c r="JD21" s="128"/>
      <c r="JE21" s="128"/>
      <c r="JF21" s="128"/>
    </row>
    <row r="22" spans="1:266" ht="20.100000000000001" customHeight="1">
      <c r="A22" s="126"/>
      <c r="B22" s="203"/>
      <c r="C22" s="203"/>
      <c r="D22" s="203"/>
      <c r="E22" s="203"/>
      <c r="F22" s="139" t="s">
        <v>25</v>
      </c>
      <c r="G22" s="126"/>
      <c r="H22" s="126"/>
      <c r="I22" s="126"/>
      <c r="J22" s="126"/>
      <c r="K22" s="126"/>
      <c r="L22" s="126"/>
      <c r="M22" s="126"/>
      <c r="N22" s="126"/>
      <c r="O22" s="126"/>
      <c r="P22" s="126"/>
      <c r="Q22" s="126"/>
      <c r="R22" s="126"/>
      <c r="S22" s="126"/>
      <c r="T22" s="126"/>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c r="IX22" s="128"/>
      <c r="IY22" s="128"/>
      <c r="IZ22" s="128"/>
      <c r="JA22" s="128"/>
      <c r="JB22" s="128"/>
      <c r="JC22" s="128"/>
      <c r="JD22" s="128"/>
      <c r="JE22" s="128"/>
      <c r="JF22" s="128"/>
    </row>
    <row r="23" spans="1:266" ht="11.25">
      <c r="A23" s="126"/>
      <c r="B23" s="140"/>
      <c r="C23" s="140"/>
      <c r="D23" s="140"/>
      <c r="E23" s="140"/>
      <c r="F23" s="140"/>
      <c r="G23" s="126"/>
      <c r="H23" s="126"/>
      <c r="I23" s="126"/>
      <c r="J23" s="126"/>
      <c r="K23" s="126"/>
      <c r="L23" s="126"/>
      <c r="M23" s="126"/>
      <c r="N23" s="126"/>
      <c r="O23" s="126"/>
      <c r="P23" s="126"/>
      <c r="Q23" s="126"/>
      <c r="R23" s="126"/>
      <c r="S23" s="126"/>
      <c r="T23" s="126"/>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row>
    <row r="24" spans="1:266" ht="11.25">
      <c r="A24" s="126"/>
      <c r="B24" s="141" t="s">
        <v>119</v>
      </c>
      <c r="C24" s="142"/>
      <c r="D24" s="142"/>
      <c r="E24" s="142"/>
      <c r="F24" s="142"/>
      <c r="G24" s="126"/>
      <c r="H24" s="126"/>
      <c r="I24" s="126"/>
      <c r="J24" s="126"/>
      <c r="K24" s="126"/>
      <c r="L24" s="126"/>
      <c r="M24" s="126"/>
      <c r="N24" s="126"/>
      <c r="O24" s="126"/>
      <c r="P24" s="126"/>
      <c r="Q24" s="126"/>
      <c r="R24" s="126"/>
      <c r="S24" s="126"/>
      <c r="T24" s="126"/>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c r="JC24" s="128"/>
      <c r="JD24" s="128"/>
      <c r="JE24" s="128"/>
      <c r="JF24" s="128"/>
    </row>
    <row r="25" spans="1:266" ht="20.100000000000001" customHeight="1">
      <c r="A25" s="126"/>
      <c r="B25" s="141" t="s">
        <v>120</v>
      </c>
      <c r="C25" s="143"/>
      <c r="D25" s="143"/>
      <c r="E25" s="144"/>
      <c r="F25" s="144"/>
      <c r="G25" s="126"/>
      <c r="H25" s="126"/>
      <c r="I25" s="126"/>
      <c r="J25" s="126"/>
      <c r="K25" s="126"/>
      <c r="L25" s="126"/>
      <c r="M25" s="126"/>
      <c r="N25" s="126"/>
      <c r="O25" s="126"/>
      <c r="P25" s="126"/>
      <c r="Q25" s="126"/>
      <c r="R25" s="126"/>
      <c r="S25" s="126"/>
      <c r="T25" s="126"/>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row>
    <row r="26" spans="1:266" ht="20.100000000000001" customHeight="1">
      <c r="A26" s="126"/>
      <c r="B26" s="126"/>
      <c r="C26" s="126"/>
      <c r="D26" s="126"/>
      <c r="E26" s="126"/>
      <c r="F26" s="126"/>
      <c r="G26" s="126"/>
      <c r="H26" s="126"/>
      <c r="I26" s="126"/>
      <c r="J26" s="126"/>
      <c r="K26" s="126"/>
      <c r="L26" s="126"/>
      <c r="M26" s="126"/>
      <c r="N26" s="126"/>
      <c r="O26" s="126"/>
      <c r="P26" s="126"/>
      <c r="Q26" s="126"/>
      <c r="R26" s="126"/>
      <c r="S26" s="126"/>
      <c r="T26" s="126"/>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c r="IW26" s="128"/>
      <c r="IX26" s="128"/>
      <c r="IY26" s="128"/>
      <c r="IZ26" s="128"/>
      <c r="JA26" s="128"/>
      <c r="JB26" s="128"/>
      <c r="JC26" s="128"/>
      <c r="JD26" s="128"/>
      <c r="JE26" s="128"/>
      <c r="JF26" s="128"/>
    </row>
    <row r="27" spans="1:266" ht="20.100000000000001" customHeight="1">
      <c r="A27" s="126"/>
      <c r="B27" s="126"/>
      <c r="C27" s="126"/>
      <c r="D27" s="126"/>
      <c r="E27" s="126"/>
      <c r="F27" s="126"/>
      <c r="G27" s="126"/>
      <c r="H27" s="126"/>
      <c r="I27" s="126"/>
      <c r="J27" s="126"/>
      <c r="K27" s="126"/>
      <c r="L27" s="126"/>
      <c r="M27" s="126"/>
      <c r="N27" s="126"/>
      <c r="O27" s="126"/>
      <c r="P27" s="126"/>
      <c r="Q27" s="126"/>
      <c r="R27" s="126"/>
      <c r="S27" s="126"/>
      <c r="T27" s="126"/>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c r="IW27" s="128"/>
      <c r="IX27" s="128"/>
      <c r="IY27" s="128"/>
      <c r="IZ27" s="128"/>
      <c r="JA27" s="128"/>
      <c r="JB27" s="128"/>
      <c r="JC27" s="128"/>
      <c r="JD27" s="128"/>
      <c r="JE27" s="128"/>
      <c r="JF27" s="128"/>
    </row>
    <row r="28" spans="1:266" ht="20.100000000000001" customHeight="1">
      <c r="A28" s="126"/>
      <c r="B28" s="126"/>
      <c r="C28" s="126"/>
      <c r="D28" s="126"/>
      <c r="E28" s="126"/>
      <c r="F28" s="126"/>
      <c r="G28" s="126"/>
      <c r="H28" s="126"/>
      <c r="I28" s="126"/>
      <c r="J28" s="126"/>
      <c r="K28" s="126"/>
      <c r="L28" s="126"/>
      <c r="M28" s="126"/>
      <c r="N28" s="126"/>
      <c r="O28" s="126"/>
      <c r="P28" s="126"/>
      <c r="Q28" s="126"/>
      <c r="R28" s="126"/>
      <c r="S28" s="126"/>
      <c r="T28" s="126"/>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c r="IW28" s="128"/>
      <c r="IX28" s="128"/>
      <c r="IY28" s="128"/>
      <c r="IZ28" s="128"/>
      <c r="JA28" s="128"/>
      <c r="JB28" s="128"/>
      <c r="JC28" s="128"/>
      <c r="JD28" s="128"/>
      <c r="JE28" s="128"/>
      <c r="JF28" s="128"/>
    </row>
    <row r="29" spans="1:266" ht="20.100000000000001" customHeight="1">
      <c r="A29" s="126"/>
      <c r="C29" s="126"/>
      <c r="D29" s="126"/>
      <c r="E29" s="126"/>
      <c r="F29" s="126"/>
      <c r="G29" s="126"/>
      <c r="H29" s="126"/>
      <c r="I29" s="126"/>
      <c r="J29" s="126"/>
      <c r="K29" s="126"/>
      <c r="L29" s="126"/>
      <c r="M29" s="126"/>
      <c r="N29" s="126"/>
      <c r="O29" s="126"/>
      <c r="P29" s="126"/>
      <c r="Q29" s="126"/>
      <c r="R29" s="126"/>
      <c r="S29" s="126"/>
      <c r="T29" s="126"/>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c r="IW29" s="128"/>
      <c r="IX29" s="128"/>
      <c r="IY29" s="128"/>
      <c r="IZ29" s="128"/>
      <c r="JA29" s="128"/>
      <c r="JB29" s="128"/>
      <c r="JC29" s="128"/>
      <c r="JD29" s="128"/>
      <c r="JE29" s="128"/>
      <c r="JF29" s="128"/>
    </row>
    <row r="30" spans="1:266" ht="20.100000000000001" customHeight="1">
      <c r="A30" s="126"/>
      <c r="B30" s="126"/>
      <c r="C30" s="126"/>
      <c r="D30" s="126"/>
      <c r="E30" s="126"/>
      <c r="F30" s="126"/>
      <c r="G30" s="126"/>
      <c r="H30" s="126"/>
      <c r="I30" s="126"/>
      <c r="J30" s="126"/>
      <c r="K30" s="126"/>
      <c r="L30" s="126"/>
      <c r="M30" s="126"/>
      <c r="N30" s="126"/>
      <c r="O30" s="126"/>
      <c r="P30" s="126"/>
      <c r="Q30" s="126"/>
      <c r="R30" s="126"/>
      <c r="S30" s="126"/>
      <c r="T30" s="126"/>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c r="IW30" s="128"/>
      <c r="IX30" s="128"/>
      <c r="IY30" s="128"/>
      <c r="IZ30" s="128"/>
      <c r="JA30" s="128"/>
      <c r="JB30" s="128"/>
      <c r="JC30" s="128"/>
      <c r="JD30" s="128"/>
      <c r="JE30" s="128"/>
      <c r="JF30" s="128"/>
    </row>
    <row r="31" spans="1:266" ht="20.100000000000001" customHeight="1">
      <c r="A31" s="126"/>
      <c r="B31" s="126"/>
      <c r="C31" s="126"/>
      <c r="D31" s="126"/>
      <c r="E31" s="126"/>
      <c r="F31" s="145"/>
      <c r="G31" s="126"/>
      <c r="H31" s="126"/>
      <c r="I31" s="126"/>
      <c r="J31" s="126"/>
      <c r="K31" s="126"/>
      <c r="L31" s="126"/>
      <c r="M31" s="126"/>
      <c r="N31" s="126"/>
      <c r="O31" s="126"/>
      <c r="P31" s="126"/>
      <c r="Q31" s="126"/>
      <c r="R31" s="126"/>
      <c r="S31" s="126"/>
      <c r="T31" s="126"/>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c r="IX31" s="128"/>
      <c r="IY31" s="128"/>
      <c r="IZ31" s="128"/>
      <c r="JA31" s="128"/>
      <c r="JB31" s="128"/>
      <c r="JC31" s="128"/>
      <c r="JD31" s="128"/>
      <c r="JE31" s="128"/>
      <c r="JF31" s="128"/>
    </row>
    <row r="32" spans="1:266" ht="20.100000000000001" customHeight="1">
      <c r="A32" s="126"/>
      <c r="B32" s="126"/>
      <c r="C32" s="126"/>
      <c r="D32" s="126"/>
      <c r="E32" s="126"/>
      <c r="F32" s="145"/>
      <c r="G32" s="126"/>
      <c r="H32" s="126"/>
      <c r="I32" s="126"/>
      <c r="J32" s="126"/>
      <c r="K32" s="126"/>
      <c r="L32" s="126"/>
      <c r="M32" s="126"/>
      <c r="N32" s="126"/>
      <c r="O32" s="126"/>
      <c r="P32" s="126"/>
      <c r="Q32" s="126"/>
      <c r="R32" s="126"/>
      <c r="S32" s="126"/>
      <c r="T32" s="126"/>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c r="IW32" s="128"/>
      <c r="IX32" s="128"/>
      <c r="IY32" s="128"/>
      <c r="IZ32" s="128"/>
      <c r="JA32" s="128"/>
      <c r="JB32" s="128"/>
      <c r="JC32" s="128"/>
      <c r="JD32" s="128"/>
      <c r="JE32" s="128"/>
      <c r="JF32" s="128"/>
    </row>
    <row r="33" spans="1:266" ht="20.100000000000001" customHeight="1">
      <c r="A33" s="126"/>
      <c r="B33" s="126"/>
      <c r="C33" s="126"/>
      <c r="D33" s="126"/>
      <c r="E33" s="126"/>
      <c r="L33" s="126"/>
      <c r="M33" s="126"/>
      <c r="N33" s="126"/>
      <c r="O33" s="126"/>
      <c r="P33" s="126"/>
      <c r="Q33" s="126"/>
      <c r="R33" s="126"/>
      <c r="S33" s="126"/>
      <c r="T33" s="126"/>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c r="IW33" s="128"/>
      <c r="IX33" s="128"/>
      <c r="IY33" s="128"/>
      <c r="IZ33" s="128"/>
      <c r="JA33" s="128"/>
      <c r="JB33" s="128"/>
      <c r="JC33" s="128"/>
      <c r="JD33" s="128"/>
      <c r="JE33" s="128"/>
      <c r="JF33" s="128"/>
    </row>
    <row r="34" spans="1:266" ht="20.100000000000001" customHeight="1">
      <c r="A34" s="126"/>
      <c r="B34" s="126"/>
      <c r="C34" s="126"/>
      <c r="D34" s="126"/>
      <c r="E34" s="126"/>
      <c r="L34" s="126"/>
      <c r="M34" s="126"/>
      <c r="N34" s="126"/>
      <c r="O34" s="126"/>
      <c r="P34" s="126"/>
      <c r="Q34" s="126"/>
      <c r="R34" s="126"/>
      <c r="S34" s="126"/>
      <c r="T34" s="126"/>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row>
    <row r="35" spans="1:266" ht="20.100000000000001" customHeight="1">
      <c r="A35" s="126"/>
      <c r="B35" s="126"/>
      <c r="C35" s="126"/>
      <c r="D35" s="126"/>
      <c r="E35" s="126"/>
      <c r="F35" s="146"/>
      <c r="G35" s="126"/>
      <c r="H35" s="126"/>
      <c r="I35" s="126"/>
      <c r="J35" s="126"/>
      <c r="K35" s="126"/>
      <c r="L35" s="126"/>
      <c r="M35" s="126"/>
      <c r="N35" s="126"/>
      <c r="O35" s="126"/>
      <c r="P35" s="126"/>
      <c r="Q35" s="126"/>
      <c r="R35" s="126"/>
      <c r="S35" s="126"/>
      <c r="T35" s="126"/>
      <c r="U35" s="126"/>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row>
    <row r="36" spans="1:266" ht="20.100000000000001" customHeight="1">
      <c r="A36" s="126"/>
      <c r="B36" s="126"/>
      <c r="C36" s="126"/>
      <c r="D36" s="126"/>
      <c r="E36" s="126"/>
      <c r="F36" s="126"/>
      <c r="G36" s="126"/>
      <c r="H36" s="126"/>
      <c r="I36" s="126"/>
      <c r="J36" s="126"/>
      <c r="K36" s="126"/>
      <c r="L36" s="126"/>
      <c r="M36" s="126"/>
      <c r="N36" s="126"/>
      <c r="O36" s="126"/>
      <c r="P36" s="126"/>
      <c r="Q36" s="126"/>
      <c r="R36" s="126"/>
      <c r="S36" s="126"/>
      <c r="T36" s="126"/>
      <c r="U36" s="126"/>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row>
    <row r="37" spans="1:266" ht="20.100000000000001" customHeight="1">
      <c r="A37" s="126"/>
      <c r="B37" s="126"/>
      <c r="C37" s="147"/>
      <c r="D37" s="147"/>
      <c r="E37" s="126"/>
      <c r="F37" s="126"/>
      <c r="G37" s="126"/>
      <c r="H37" s="126"/>
      <c r="I37" s="126"/>
      <c r="J37" s="126"/>
      <c r="K37" s="126"/>
      <c r="L37" s="126"/>
      <c r="M37" s="126"/>
      <c r="N37" s="126"/>
      <c r="O37" s="126"/>
      <c r="P37" s="126"/>
      <c r="Q37" s="126"/>
      <c r="R37" s="126"/>
      <c r="S37" s="126"/>
      <c r="T37" s="126"/>
      <c r="U37" s="126"/>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row>
    <row r="38" spans="1:266" ht="20.100000000000001" customHeight="1">
      <c r="A38" s="126"/>
      <c r="B38" s="126"/>
      <c r="C38" s="126"/>
      <c r="D38" s="126"/>
      <c r="E38" s="126"/>
      <c r="F38" s="126"/>
      <c r="G38" s="126"/>
      <c r="H38" s="126"/>
      <c r="I38" s="126"/>
      <c r="J38" s="126"/>
      <c r="K38" s="126"/>
      <c r="L38" s="126"/>
      <c r="M38" s="126"/>
      <c r="N38" s="126"/>
      <c r="O38" s="126"/>
      <c r="P38" s="126"/>
      <c r="Q38" s="126"/>
      <c r="R38" s="126"/>
      <c r="S38" s="126"/>
      <c r="T38" s="126"/>
      <c r="U38" s="126"/>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row>
    <row r="39" spans="1:266" ht="20.100000000000001" customHeight="1">
      <c r="A39" s="126"/>
      <c r="B39" s="126"/>
      <c r="C39" s="126"/>
      <c r="D39" s="126"/>
      <c r="E39" s="126"/>
      <c r="F39" s="126"/>
      <c r="G39" s="126"/>
      <c r="H39" s="126"/>
      <c r="I39" s="126"/>
      <c r="J39" s="126"/>
      <c r="K39" s="126"/>
      <c r="L39" s="126"/>
      <c r="M39" s="126"/>
      <c r="N39" s="126"/>
      <c r="O39" s="126"/>
      <c r="P39" s="126"/>
      <c r="Q39" s="126"/>
      <c r="R39" s="126"/>
      <c r="S39" s="126"/>
      <c r="T39" s="126"/>
      <c r="U39" s="126"/>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row>
    <row r="40" spans="1:266" ht="20.100000000000001" customHeight="1">
      <c r="A40" s="126"/>
      <c r="B40" s="126"/>
      <c r="C40" s="126"/>
      <c r="D40" s="126"/>
      <c r="E40" s="126"/>
      <c r="F40" s="126"/>
      <c r="G40" s="126"/>
      <c r="H40" s="126"/>
      <c r="I40" s="126"/>
      <c r="J40" s="126"/>
      <c r="K40" s="126"/>
      <c r="L40" s="126"/>
      <c r="M40" s="126"/>
      <c r="N40" s="126"/>
      <c r="O40" s="126"/>
      <c r="P40" s="126"/>
      <c r="Q40" s="126"/>
      <c r="R40" s="126"/>
      <c r="S40" s="126"/>
      <c r="T40" s="126"/>
      <c r="U40" s="126"/>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row>
    <row r="41" spans="1:266" ht="20.100000000000001" customHeight="1">
      <c r="A41" s="126"/>
      <c r="B41" s="126"/>
      <c r="C41" s="126"/>
      <c r="D41" s="126"/>
      <c r="E41" s="126"/>
      <c r="F41" s="126"/>
      <c r="G41" s="126"/>
      <c r="H41" s="126"/>
      <c r="I41" s="126"/>
      <c r="J41" s="126"/>
      <c r="K41" s="126"/>
      <c r="L41" s="126"/>
      <c r="M41" s="126"/>
      <c r="N41" s="126"/>
      <c r="O41" s="126"/>
      <c r="P41" s="126"/>
      <c r="Q41" s="126"/>
      <c r="R41" s="126"/>
      <c r="S41" s="126"/>
      <c r="T41" s="126"/>
      <c r="U41" s="126"/>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row>
    <row r="42" spans="1:266" ht="20.100000000000001" customHeight="1">
      <c r="A42" s="126"/>
      <c r="B42" s="126"/>
      <c r="C42" s="126"/>
      <c r="D42" s="126"/>
      <c r="E42" s="126"/>
      <c r="F42" s="126"/>
      <c r="G42" s="126"/>
      <c r="H42" s="126"/>
      <c r="I42" s="126"/>
      <c r="J42" s="126"/>
      <c r="K42" s="126"/>
      <c r="L42" s="126"/>
      <c r="M42" s="126"/>
      <c r="N42" s="126"/>
      <c r="O42" s="126"/>
      <c r="P42" s="126"/>
      <c r="Q42" s="126"/>
      <c r="R42" s="126"/>
      <c r="S42" s="126"/>
      <c r="T42" s="126"/>
      <c r="U42" s="126"/>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row>
    <row r="43" spans="1:266" ht="20.100000000000001" customHeight="1">
      <c r="A43" s="126"/>
      <c r="B43" s="126"/>
      <c r="C43" s="126"/>
      <c r="D43" s="126"/>
      <c r="E43" s="126"/>
      <c r="F43" s="126"/>
      <c r="G43" s="126"/>
      <c r="H43" s="126"/>
      <c r="I43" s="126"/>
      <c r="J43" s="126"/>
      <c r="K43" s="126"/>
      <c r="L43" s="126"/>
      <c r="M43" s="126"/>
      <c r="N43" s="126"/>
      <c r="O43" s="126"/>
      <c r="P43" s="126"/>
      <c r="Q43" s="126"/>
      <c r="R43" s="126"/>
      <c r="S43" s="126"/>
      <c r="T43" s="126"/>
      <c r="U43" s="126"/>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row>
    <row r="44" spans="1:266" ht="20.100000000000001" customHeight="1">
      <c r="A44" s="126"/>
      <c r="B44" s="126"/>
      <c r="C44" s="126"/>
      <c r="D44" s="126"/>
      <c r="E44" s="126"/>
      <c r="F44" s="126"/>
      <c r="G44" s="126"/>
      <c r="H44" s="126"/>
      <c r="I44" s="126"/>
      <c r="J44" s="126"/>
      <c r="K44" s="126"/>
      <c r="L44" s="126"/>
      <c r="M44" s="126"/>
      <c r="N44" s="126"/>
      <c r="O44" s="126"/>
      <c r="P44" s="126"/>
      <c r="Q44" s="126"/>
      <c r="R44" s="126"/>
      <c r="S44" s="126"/>
      <c r="T44" s="126"/>
      <c r="U44" s="126"/>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row>
    <row r="45" spans="1:266" ht="20.100000000000001" customHeight="1">
      <c r="A45" s="126"/>
      <c r="B45" s="126"/>
      <c r="C45" s="126"/>
      <c r="D45" s="126"/>
      <c r="E45" s="126"/>
      <c r="F45" s="126"/>
      <c r="G45" s="126"/>
      <c r="H45" s="126"/>
      <c r="I45" s="126"/>
      <c r="J45" s="126"/>
      <c r="K45" s="126"/>
      <c r="L45" s="126"/>
      <c r="M45" s="126"/>
      <c r="N45" s="126"/>
      <c r="O45" s="126"/>
      <c r="P45" s="126"/>
      <c r="Q45" s="126"/>
      <c r="R45" s="126"/>
      <c r="S45" s="126"/>
      <c r="T45" s="126"/>
      <c r="U45" s="126"/>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row>
    <row r="46" spans="1:266" ht="20.100000000000001" customHeight="1">
      <c r="A46" s="126"/>
      <c r="B46" s="126"/>
      <c r="C46" s="147"/>
      <c r="D46" s="147"/>
      <c r="E46" s="126"/>
      <c r="F46" s="126"/>
      <c r="G46" s="126"/>
      <c r="H46" s="126"/>
      <c r="I46" s="126"/>
      <c r="J46" s="126"/>
      <c r="K46" s="126"/>
      <c r="L46" s="126"/>
      <c r="M46" s="126"/>
      <c r="N46" s="126"/>
      <c r="O46" s="126"/>
      <c r="P46" s="126"/>
      <c r="Q46" s="126"/>
      <c r="R46" s="126"/>
      <c r="S46" s="126"/>
      <c r="T46" s="126"/>
      <c r="U46" s="126"/>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row>
    <row r="47" spans="1:266" ht="20.100000000000001" customHeight="1">
      <c r="A47" s="126"/>
      <c r="B47" s="126"/>
      <c r="C47" s="126"/>
      <c r="D47" s="126"/>
      <c r="E47" s="126"/>
      <c r="F47" s="126"/>
      <c r="G47" s="126"/>
      <c r="H47" s="126"/>
      <c r="I47" s="126"/>
      <c r="J47" s="126"/>
      <c r="K47" s="126"/>
      <c r="L47" s="126"/>
      <c r="M47" s="126"/>
      <c r="N47" s="126"/>
      <c r="O47" s="126"/>
      <c r="P47" s="126"/>
      <c r="Q47" s="126"/>
      <c r="R47" s="126"/>
      <c r="S47" s="126"/>
      <c r="T47" s="126"/>
      <c r="U47" s="126"/>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row>
    <row r="48" spans="1:266" ht="20.100000000000001" customHeight="1">
      <c r="A48" s="126"/>
      <c r="B48" s="126"/>
      <c r="C48" s="126"/>
      <c r="D48" s="126"/>
      <c r="E48" s="126"/>
      <c r="F48" s="126"/>
      <c r="G48" s="126"/>
      <c r="H48" s="126"/>
      <c r="I48" s="126"/>
      <c r="J48" s="126"/>
      <c r="K48" s="126"/>
      <c r="L48" s="126"/>
      <c r="M48" s="126"/>
      <c r="N48" s="126"/>
      <c r="O48" s="126"/>
      <c r="P48" s="126"/>
      <c r="Q48" s="126"/>
      <c r="R48" s="126"/>
      <c r="S48" s="126"/>
      <c r="T48" s="126"/>
      <c r="U48" s="126"/>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row>
    <row r="49" spans="1:214" ht="20.100000000000001" customHeight="1">
      <c r="A49" s="126"/>
      <c r="B49" s="126"/>
      <c r="C49" s="126"/>
      <c r="D49" s="126"/>
      <c r="E49" s="126"/>
      <c r="F49" s="126"/>
      <c r="G49" s="126"/>
      <c r="H49" s="126"/>
      <c r="I49" s="126"/>
      <c r="J49" s="126"/>
      <c r="K49" s="126"/>
      <c r="L49" s="126"/>
      <c r="M49" s="126"/>
      <c r="N49" s="126"/>
      <c r="O49" s="126"/>
      <c r="P49" s="126"/>
      <c r="Q49" s="126"/>
      <c r="R49" s="126"/>
      <c r="S49" s="126"/>
      <c r="T49" s="126"/>
      <c r="U49" s="126"/>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row>
    <row r="50" spans="1:214" ht="20.100000000000001" customHeight="1">
      <c r="A50" s="126"/>
      <c r="B50" s="126"/>
      <c r="C50" s="126"/>
      <c r="D50" s="126"/>
      <c r="E50" s="126"/>
      <c r="F50" s="126"/>
      <c r="G50" s="126"/>
      <c r="H50" s="126"/>
      <c r="I50" s="126"/>
      <c r="J50" s="126"/>
      <c r="K50" s="126"/>
      <c r="L50" s="126"/>
      <c r="M50" s="126"/>
      <c r="N50" s="126"/>
      <c r="O50" s="126"/>
      <c r="P50" s="126"/>
      <c r="Q50" s="126"/>
      <c r="R50" s="126"/>
      <c r="S50" s="126"/>
      <c r="T50" s="126"/>
      <c r="U50" s="126"/>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row>
    <row r="51" spans="1:214" ht="20.100000000000001" customHeight="1">
      <c r="A51" s="126"/>
      <c r="B51" s="126"/>
      <c r="C51" s="126"/>
      <c r="D51" s="126"/>
      <c r="E51" s="126"/>
      <c r="F51" s="126"/>
      <c r="G51" s="126"/>
      <c r="H51" s="126"/>
      <c r="I51" s="126"/>
      <c r="J51" s="126"/>
      <c r="K51" s="126"/>
      <c r="L51" s="126"/>
      <c r="M51" s="126"/>
      <c r="N51" s="126"/>
      <c r="O51" s="126"/>
      <c r="P51" s="126"/>
      <c r="Q51" s="126"/>
      <c r="R51" s="126"/>
      <c r="S51" s="126"/>
      <c r="T51" s="126"/>
      <c r="U51" s="126"/>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row>
    <row r="52" spans="1:214" ht="20.100000000000001" customHeight="1">
      <c r="A52" s="126"/>
      <c r="B52" s="126"/>
      <c r="C52" s="126"/>
      <c r="D52" s="126"/>
      <c r="E52" s="126"/>
      <c r="F52" s="126"/>
      <c r="G52" s="126"/>
      <c r="H52" s="126"/>
      <c r="I52" s="126"/>
      <c r="J52" s="126"/>
      <c r="K52" s="126"/>
      <c r="L52" s="126"/>
      <c r="M52" s="126"/>
      <c r="N52" s="126"/>
      <c r="O52" s="126"/>
      <c r="P52" s="126"/>
      <c r="Q52" s="126"/>
      <c r="R52" s="126"/>
      <c r="S52" s="126"/>
      <c r="T52" s="126"/>
      <c r="U52" s="126"/>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row>
    <row r="53" spans="1:214" ht="20.100000000000001" customHeight="1">
      <c r="A53" s="126"/>
      <c r="B53" s="126"/>
      <c r="C53" s="126"/>
      <c r="D53" s="126"/>
      <c r="E53" s="126"/>
      <c r="F53" s="126"/>
      <c r="G53" s="126"/>
      <c r="H53" s="126"/>
      <c r="I53" s="126"/>
      <c r="J53" s="126"/>
      <c r="K53" s="126"/>
      <c r="L53" s="126"/>
      <c r="M53" s="126"/>
      <c r="N53" s="126"/>
      <c r="O53" s="126"/>
      <c r="P53" s="126"/>
      <c r="Q53" s="126"/>
      <c r="R53" s="126"/>
      <c r="S53" s="126"/>
      <c r="T53" s="126"/>
      <c r="U53" s="126"/>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row>
    <row r="54" spans="1:214" ht="20.100000000000001" customHeight="1">
      <c r="A54" s="126"/>
      <c r="B54" s="126"/>
      <c r="C54" s="126"/>
      <c r="D54" s="126"/>
      <c r="E54" s="126"/>
      <c r="F54" s="126"/>
      <c r="G54" s="126"/>
      <c r="H54" s="126"/>
      <c r="I54" s="126"/>
      <c r="J54" s="126"/>
      <c r="K54" s="126"/>
      <c r="L54" s="126"/>
      <c r="M54" s="126"/>
      <c r="N54" s="126"/>
      <c r="O54" s="126"/>
      <c r="P54" s="126"/>
      <c r="Q54" s="126"/>
      <c r="R54" s="126"/>
      <c r="S54" s="126"/>
      <c r="T54" s="126"/>
      <c r="U54" s="126"/>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row>
    <row r="55" spans="1:214" ht="20.100000000000001" customHeight="1">
      <c r="A55" s="126"/>
      <c r="B55" s="126"/>
      <c r="C55" s="126"/>
      <c r="D55" s="126"/>
      <c r="E55" s="126"/>
      <c r="F55" s="126"/>
      <c r="G55" s="126"/>
      <c r="H55" s="126"/>
      <c r="I55" s="126"/>
      <c r="J55" s="126"/>
      <c r="K55" s="126"/>
      <c r="L55" s="126"/>
      <c r="M55" s="126"/>
      <c r="N55" s="126"/>
      <c r="O55" s="126"/>
      <c r="P55" s="126"/>
      <c r="Q55" s="126"/>
      <c r="R55" s="126"/>
      <c r="S55" s="126"/>
      <c r="T55" s="126"/>
      <c r="U55" s="126"/>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row>
    <row r="56" spans="1:214" ht="20.100000000000001" customHeight="1">
      <c r="A56" s="126"/>
      <c r="B56" s="126"/>
      <c r="C56" s="126"/>
      <c r="D56" s="126"/>
      <c r="E56" s="126"/>
      <c r="F56" s="126"/>
      <c r="G56" s="126"/>
      <c r="H56" s="126"/>
      <c r="I56" s="126"/>
      <c r="J56" s="126"/>
      <c r="K56" s="126"/>
      <c r="L56" s="126"/>
      <c r="M56" s="126"/>
      <c r="N56" s="126"/>
      <c r="O56" s="126"/>
      <c r="P56" s="126"/>
      <c r="Q56" s="126"/>
      <c r="R56" s="126"/>
      <c r="S56" s="126"/>
      <c r="T56" s="126"/>
      <c r="U56" s="126"/>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row>
    <row r="57" spans="1:214" ht="20.100000000000001" customHeight="1">
      <c r="A57" s="126"/>
      <c r="B57" s="126"/>
      <c r="C57" s="126"/>
      <c r="D57" s="126"/>
      <c r="E57" s="126"/>
      <c r="F57" s="126"/>
      <c r="G57" s="126"/>
      <c r="H57" s="126"/>
      <c r="I57" s="126"/>
      <c r="J57" s="126"/>
      <c r="K57" s="126"/>
      <c r="L57" s="126"/>
      <c r="M57" s="126"/>
      <c r="N57" s="126"/>
      <c r="O57" s="126"/>
      <c r="P57" s="126"/>
      <c r="Q57" s="126"/>
      <c r="R57" s="126"/>
      <c r="S57" s="126"/>
      <c r="T57" s="126"/>
      <c r="U57" s="126"/>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row>
    <row r="58" spans="1:214" ht="20.100000000000001" customHeight="1">
      <c r="A58" s="126"/>
      <c r="B58" s="126"/>
      <c r="C58" s="126"/>
      <c r="D58" s="126"/>
      <c r="E58" s="126"/>
      <c r="F58" s="126"/>
      <c r="G58" s="126"/>
      <c r="H58" s="126"/>
      <c r="I58" s="126"/>
      <c r="J58" s="126"/>
      <c r="K58" s="126"/>
      <c r="L58" s="126"/>
      <c r="M58" s="126"/>
      <c r="N58" s="126"/>
      <c r="O58" s="126"/>
      <c r="P58" s="126"/>
      <c r="Q58" s="126"/>
      <c r="R58" s="126"/>
      <c r="S58" s="126"/>
      <c r="T58" s="126"/>
      <c r="U58" s="126"/>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row>
    <row r="59" spans="1:214" ht="20.100000000000001" customHeight="1">
      <c r="A59" s="126"/>
      <c r="B59" s="126"/>
      <c r="C59" s="126"/>
      <c r="D59" s="126"/>
      <c r="E59" s="126"/>
      <c r="F59" s="126"/>
      <c r="G59" s="126"/>
      <c r="H59" s="126"/>
      <c r="I59" s="126"/>
      <c r="J59" s="126"/>
      <c r="K59" s="126"/>
      <c r="L59" s="126"/>
      <c r="M59" s="126"/>
      <c r="N59" s="126"/>
      <c r="O59" s="126"/>
      <c r="P59" s="126"/>
      <c r="Q59" s="126"/>
      <c r="R59" s="126"/>
      <c r="S59" s="126"/>
      <c r="T59" s="126"/>
      <c r="U59" s="126"/>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row>
    <row r="60" spans="1:214" ht="20.100000000000001" customHeight="1">
      <c r="A60" s="126"/>
      <c r="B60" s="126"/>
      <c r="C60" s="126"/>
      <c r="D60" s="126"/>
      <c r="E60" s="126"/>
      <c r="F60" s="126"/>
      <c r="G60" s="126"/>
      <c r="H60" s="126"/>
      <c r="I60" s="126"/>
      <c r="J60" s="126"/>
      <c r="K60" s="126"/>
      <c r="L60" s="126"/>
      <c r="M60" s="126"/>
      <c r="N60" s="126"/>
      <c r="O60" s="126"/>
      <c r="P60" s="126"/>
      <c r="Q60" s="126"/>
      <c r="R60" s="126"/>
      <c r="S60" s="126"/>
      <c r="T60" s="126"/>
      <c r="U60" s="126"/>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row>
    <row r="61" spans="1:214" ht="20.100000000000001" customHeight="1">
      <c r="A61" s="126"/>
      <c r="B61" s="126"/>
      <c r="C61" s="126"/>
      <c r="D61" s="126"/>
      <c r="E61" s="126"/>
      <c r="F61" s="126"/>
      <c r="G61" s="126"/>
      <c r="H61" s="126"/>
      <c r="I61" s="126"/>
      <c r="J61" s="126"/>
      <c r="K61" s="126"/>
      <c r="L61" s="126"/>
      <c r="M61" s="126"/>
      <c r="N61" s="126"/>
      <c r="O61" s="126"/>
      <c r="P61" s="126"/>
      <c r="Q61" s="126"/>
      <c r="R61" s="126"/>
      <c r="S61" s="126"/>
      <c r="T61" s="126"/>
      <c r="U61" s="126"/>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row>
    <row r="62" spans="1:214" ht="20.100000000000001" customHeight="1">
      <c r="A62" s="126"/>
      <c r="B62" s="126"/>
      <c r="C62" s="126"/>
      <c r="D62" s="126"/>
      <c r="E62" s="126"/>
      <c r="F62" s="126"/>
      <c r="G62" s="126"/>
      <c r="H62" s="126"/>
      <c r="I62" s="126"/>
      <c r="J62" s="126"/>
      <c r="K62" s="126"/>
      <c r="L62" s="126"/>
      <c r="M62" s="126"/>
      <c r="N62" s="126"/>
      <c r="O62" s="126"/>
      <c r="P62" s="126"/>
      <c r="Q62" s="126"/>
      <c r="R62" s="126"/>
      <c r="S62" s="126"/>
      <c r="T62" s="126"/>
      <c r="U62" s="126"/>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row>
    <row r="63" spans="1:214" ht="20.100000000000001" customHeight="1">
      <c r="A63" s="126"/>
      <c r="B63" s="126"/>
      <c r="C63" s="126"/>
      <c r="D63" s="126"/>
      <c r="E63" s="126"/>
      <c r="F63" s="126"/>
      <c r="G63" s="126"/>
      <c r="H63" s="126"/>
      <c r="I63" s="126"/>
      <c r="J63" s="126"/>
      <c r="K63" s="126"/>
      <c r="L63" s="126"/>
      <c r="M63" s="126"/>
      <c r="N63" s="126"/>
      <c r="O63" s="126"/>
      <c r="P63" s="126"/>
      <c r="Q63" s="126"/>
      <c r="R63" s="126"/>
      <c r="S63" s="126"/>
      <c r="T63" s="126"/>
      <c r="U63" s="126"/>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28"/>
      <c r="GB63" s="128"/>
      <c r="GC63" s="128"/>
      <c r="GD63" s="128"/>
      <c r="GE63" s="128"/>
      <c r="GF63" s="128"/>
      <c r="GG63" s="128"/>
      <c r="GH63" s="128"/>
      <c r="GI63" s="128"/>
      <c r="GJ63" s="128"/>
      <c r="GK63" s="128"/>
      <c r="GL63" s="128"/>
      <c r="GM63" s="128"/>
      <c r="GN63" s="128"/>
      <c r="GO63" s="128"/>
      <c r="GP63" s="128"/>
      <c r="GQ63" s="128"/>
      <c r="GR63" s="128"/>
      <c r="GS63" s="128"/>
      <c r="GT63" s="128"/>
      <c r="GU63" s="128"/>
      <c r="GV63" s="128"/>
      <c r="GW63" s="128"/>
      <c r="GX63" s="128"/>
      <c r="GY63" s="128"/>
      <c r="GZ63" s="128"/>
      <c r="HA63" s="128"/>
      <c r="HB63" s="128"/>
      <c r="HC63" s="128"/>
      <c r="HD63" s="128"/>
      <c r="HE63" s="128"/>
      <c r="HF63" s="128"/>
    </row>
    <row r="64" spans="1:214" ht="20.100000000000001" customHeight="1">
      <c r="A64" s="126"/>
      <c r="B64" s="126"/>
      <c r="C64" s="126"/>
      <c r="D64" s="126"/>
      <c r="E64" s="126"/>
      <c r="F64" s="126"/>
      <c r="G64" s="126"/>
      <c r="H64" s="126"/>
      <c r="I64" s="126"/>
      <c r="J64" s="126"/>
      <c r="K64" s="126"/>
      <c r="L64" s="126"/>
      <c r="M64" s="126"/>
      <c r="N64" s="126"/>
      <c r="O64" s="126"/>
      <c r="P64" s="126"/>
      <c r="Q64" s="126"/>
      <c r="R64" s="126"/>
      <c r="S64" s="126"/>
      <c r="T64" s="126"/>
      <c r="U64" s="126"/>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row>
    <row r="65" spans="1:214" ht="20.100000000000001" customHeight="1">
      <c r="A65" s="126"/>
      <c r="B65" s="126"/>
      <c r="C65" s="126"/>
      <c r="D65" s="126"/>
      <c r="E65" s="126"/>
      <c r="F65" s="126"/>
      <c r="G65" s="126"/>
      <c r="H65" s="126"/>
      <c r="I65" s="126"/>
      <c r="J65" s="126"/>
      <c r="K65" s="126"/>
      <c r="L65" s="126"/>
      <c r="M65" s="126"/>
      <c r="N65" s="126"/>
      <c r="O65" s="126"/>
      <c r="P65" s="126"/>
      <c r="Q65" s="126"/>
      <c r="R65" s="126"/>
      <c r="S65" s="126"/>
      <c r="T65" s="126"/>
      <c r="U65" s="126"/>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row>
    <row r="66" spans="1:214" ht="20.100000000000001" customHeight="1">
      <c r="A66" s="126"/>
      <c r="B66" s="126"/>
      <c r="C66" s="126"/>
      <c r="D66" s="126"/>
      <c r="E66" s="126"/>
      <c r="F66" s="126"/>
      <c r="G66" s="126"/>
      <c r="H66" s="126"/>
      <c r="I66" s="126"/>
      <c r="J66" s="126"/>
      <c r="K66" s="126"/>
      <c r="L66" s="126"/>
      <c r="M66" s="126"/>
      <c r="N66" s="126"/>
      <c r="O66" s="126"/>
      <c r="P66" s="126"/>
      <c r="Q66" s="126"/>
      <c r="R66" s="126"/>
      <c r="S66" s="126"/>
      <c r="T66" s="126"/>
      <c r="U66" s="126"/>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row>
    <row r="67" spans="1:214" ht="20.100000000000001" customHeight="1">
      <c r="A67" s="126"/>
      <c r="B67" s="126"/>
      <c r="C67" s="126"/>
      <c r="D67" s="126"/>
      <c r="E67" s="126"/>
      <c r="F67" s="126"/>
      <c r="G67" s="126"/>
      <c r="H67" s="126"/>
      <c r="I67" s="126"/>
      <c r="J67" s="126"/>
      <c r="K67" s="126"/>
      <c r="L67" s="126"/>
      <c r="M67" s="126"/>
      <c r="N67" s="126"/>
      <c r="O67" s="126"/>
      <c r="P67" s="126"/>
      <c r="Q67" s="126"/>
      <c r="R67" s="126"/>
      <c r="S67" s="126"/>
      <c r="T67" s="126"/>
      <c r="U67" s="126"/>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row>
    <row r="68" spans="1:214" ht="20.100000000000001" customHeight="1">
      <c r="A68" s="126"/>
      <c r="B68" s="126"/>
      <c r="C68" s="126"/>
      <c r="D68" s="126"/>
      <c r="E68" s="126"/>
      <c r="F68" s="126"/>
      <c r="G68" s="126"/>
      <c r="H68" s="126"/>
      <c r="I68" s="126"/>
      <c r="J68" s="126"/>
      <c r="K68" s="126"/>
      <c r="L68" s="126"/>
      <c r="M68" s="126"/>
      <c r="N68" s="126"/>
      <c r="O68" s="126"/>
      <c r="P68" s="126"/>
      <c r="Q68" s="126"/>
      <c r="R68" s="126"/>
      <c r="S68" s="126"/>
      <c r="T68" s="126"/>
      <c r="U68" s="126"/>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row>
    <row r="69" spans="1:214" ht="20.100000000000001" customHeight="1">
      <c r="A69" s="126"/>
      <c r="B69" s="126"/>
      <c r="C69" s="126"/>
      <c r="D69" s="126"/>
      <c r="E69" s="126"/>
      <c r="F69" s="126"/>
      <c r="G69" s="126"/>
      <c r="H69" s="126"/>
      <c r="I69" s="126"/>
      <c r="J69" s="126"/>
      <c r="K69" s="126"/>
      <c r="L69" s="126"/>
      <c r="M69" s="126"/>
      <c r="N69" s="126"/>
      <c r="O69" s="126"/>
      <c r="P69" s="126"/>
      <c r="Q69" s="126"/>
      <c r="R69" s="126"/>
      <c r="S69" s="126"/>
      <c r="T69" s="126"/>
      <c r="U69" s="126"/>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row>
    <row r="70" spans="1:214" ht="20.100000000000001" customHeight="1">
      <c r="A70" s="126"/>
      <c r="B70" s="126"/>
      <c r="C70" s="126"/>
      <c r="D70" s="126"/>
      <c r="E70" s="126"/>
      <c r="F70" s="126"/>
      <c r="G70" s="126"/>
      <c r="H70" s="126"/>
      <c r="I70" s="126"/>
      <c r="J70" s="126"/>
      <c r="K70" s="126"/>
      <c r="L70" s="126"/>
      <c r="M70" s="126"/>
      <c r="N70" s="126"/>
      <c r="O70" s="126"/>
      <c r="P70" s="126"/>
      <c r="Q70" s="126"/>
      <c r="R70" s="126"/>
      <c r="S70" s="126"/>
      <c r="T70" s="126"/>
      <c r="U70" s="126"/>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row>
    <row r="71" spans="1:214" ht="20.100000000000001" customHeight="1">
      <c r="A71" s="126"/>
      <c r="B71" s="126"/>
      <c r="C71" s="126"/>
      <c r="D71" s="126"/>
      <c r="E71" s="126"/>
      <c r="F71" s="126"/>
      <c r="G71" s="126"/>
      <c r="H71" s="126"/>
      <c r="I71" s="126"/>
      <c r="J71" s="126"/>
      <c r="K71" s="126"/>
      <c r="L71" s="126"/>
      <c r="M71" s="126"/>
      <c r="N71" s="126"/>
      <c r="O71" s="126"/>
      <c r="P71" s="126"/>
      <c r="Q71" s="126"/>
      <c r="R71" s="126"/>
      <c r="S71" s="126"/>
      <c r="T71" s="126"/>
      <c r="U71" s="126"/>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8"/>
      <c r="FF71" s="128"/>
      <c r="FG71" s="128"/>
      <c r="FH71" s="128"/>
      <c r="FI71" s="128"/>
      <c r="FJ71" s="128"/>
      <c r="FK71" s="128"/>
      <c r="FL71" s="128"/>
      <c r="FM71" s="128"/>
      <c r="FN71" s="128"/>
      <c r="FO71" s="128"/>
      <c r="FP71" s="128"/>
      <c r="FQ71" s="128"/>
      <c r="FR71" s="128"/>
      <c r="FS71" s="128"/>
      <c r="FT71" s="128"/>
      <c r="FU71" s="128"/>
      <c r="FV71" s="128"/>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row>
    <row r="72" spans="1:214" ht="20.100000000000001" customHeight="1">
      <c r="A72" s="126"/>
      <c r="B72" s="126"/>
      <c r="C72" s="126"/>
      <c r="D72" s="126"/>
      <c r="E72" s="126"/>
      <c r="F72" s="126"/>
      <c r="G72" s="126"/>
      <c r="H72" s="126"/>
      <c r="I72" s="126"/>
      <c r="J72" s="126"/>
      <c r="K72" s="126"/>
      <c r="L72" s="126"/>
      <c r="M72" s="126"/>
      <c r="N72" s="126"/>
      <c r="O72" s="126"/>
      <c r="P72" s="126"/>
      <c r="Q72" s="126"/>
      <c r="R72" s="126"/>
      <c r="S72" s="126"/>
      <c r="T72" s="126"/>
      <c r="U72" s="126"/>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row>
    <row r="73" spans="1:214" ht="20.100000000000001" customHeight="1">
      <c r="A73" s="126"/>
      <c r="B73" s="126"/>
      <c r="C73" s="126"/>
      <c r="D73" s="126"/>
      <c r="E73" s="126"/>
      <c r="F73" s="126"/>
      <c r="G73" s="126"/>
      <c r="H73" s="126"/>
      <c r="I73" s="126"/>
      <c r="J73" s="126"/>
      <c r="K73" s="126"/>
      <c r="L73" s="126"/>
      <c r="M73" s="126"/>
      <c r="N73" s="126"/>
      <c r="O73" s="126"/>
      <c r="P73" s="126"/>
      <c r="Q73" s="126"/>
      <c r="R73" s="126"/>
      <c r="S73" s="126"/>
      <c r="T73" s="126"/>
      <c r="U73" s="126"/>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row>
    <row r="74" spans="1:214" ht="20.100000000000001" customHeight="1">
      <c r="A74" s="126"/>
      <c r="B74" s="126"/>
      <c r="C74" s="126"/>
      <c r="D74" s="126"/>
      <c r="E74" s="126"/>
      <c r="F74" s="126"/>
      <c r="G74" s="126"/>
      <c r="H74" s="126"/>
      <c r="I74" s="126"/>
      <c r="J74" s="126"/>
      <c r="K74" s="126"/>
      <c r="L74" s="126"/>
      <c r="M74" s="126"/>
      <c r="N74" s="126"/>
      <c r="O74" s="126"/>
      <c r="P74" s="126"/>
      <c r="Q74" s="126"/>
      <c r="R74" s="126"/>
      <c r="S74" s="126"/>
      <c r="T74" s="126"/>
      <c r="U74" s="126"/>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row>
    <row r="75" spans="1:214" ht="20.100000000000001" customHeight="1">
      <c r="A75" s="126"/>
      <c r="B75" s="126"/>
      <c r="C75" s="126"/>
      <c r="D75" s="126"/>
      <c r="E75" s="126"/>
      <c r="F75" s="126"/>
      <c r="G75" s="126"/>
      <c r="H75" s="126"/>
      <c r="I75" s="126"/>
      <c r="J75" s="126"/>
      <c r="K75" s="126"/>
      <c r="L75" s="126"/>
      <c r="M75" s="126"/>
      <c r="N75" s="126"/>
      <c r="O75" s="126"/>
      <c r="P75" s="126"/>
      <c r="Q75" s="126"/>
      <c r="R75" s="126"/>
      <c r="S75" s="126"/>
      <c r="T75" s="126"/>
      <c r="U75" s="126"/>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row>
    <row r="76" spans="1:214" ht="20.100000000000001" customHeight="1">
      <c r="A76" s="126"/>
      <c r="B76" s="126"/>
      <c r="C76" s="126"/>
      <c r="D76" s="126"/>
      <c r="E76" s="126"/>
      <c r="F76" s="126"/>
      <c r="G76" s="126"/>
      <c r="H76" s="126"/>
      <c r="I76" s="126"/>
      <c r="J76" s="126"/>
      <c r="K76" s="126"/>
      <c r="L76" s="126"/>
      <c r="M76" s="126"/>
      <c r="N76" s="126"/>
      <c r="O76" s="126"/>
      <c r="P76" s="126"/>
      <c r="Q76" s="126"/>
      <c r="R76" s="126"/>
      <c r="S76" s="126"/>
      <c r="T76" s="126"/>
      <c r="U76" s="126"/>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row>
    <row r="77" spans="1:214" ht="20.100000000000001" customHeight="1">
      <c r="A77" s="126"/>
      <c r="B77" s="126"/>
      <c r="C77" s="126"/>
      <c r="D77" s="126"/>
      <c r="E77" s="126"/>
      <c r="F77" s="126"/>
      <c r="G77" s="126"/>
      <c r="H77" s="126"/>
      <c r="I77" s="126"/>
      <c r="J77" s="126"/>
      <c r="K77" s="126"/>
      <c r="L77" s="126"/>
      <c r="M77" s="126"/>
      <c r="N77" s="126"/>
      <c r="O77" s="126"/>
      <c r="P77" s="126"/>
      <c r="Q77" s="126"/>
      <c r="R77" s="126"/>
      <c r="S77" s="126"/>
      <c r="T77" s="126"/>
      <c r="U77" s="126"/>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row>
    <row r="78" spans="1:214" ht="20.100000000000001" customHeight="1">
      <c r="A78" s="126"/>
      <c r="B78" s="126"/>
      <c r="C78" s="126"/>
      <c r="D78" s="126"/>
      <c r="E78" s="126"/>
      <c r="F78" s="126"/>
      <c r="G78" s="126"/>
      <c r="H78" s="126"/>
      <c r="I78" s="126"/>
      <c r="J78" s="126"/>
      <c r="K78" s="126"/>
      <c r="L78" s="126"/>
      <c r="M78" s="126"/>
      <c r="N78" s="126"/>
      <c r="O78" s="126"/>
      <c r="P78" s="126"/>
      <c r="Q78" s="126"/>
      <c r="R78" s="126"/>
      <c r="S78" s="126"/>
      <c r="T78" s="126"/>
      <c r="U78" s="126"/>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row>
    <row r="79" spans="1:214" ht="20.100000000000001" customHeight="1">
      <c r="A79" s="126"/>
      <c r="B79" s="126"/>
      <c r="C79" s="126"/>
      <c r="D79" s="126"/>
      <c r="E79" s="126"/>
      <c r="F79" s="126"/>
      <c r="G79" s="126"/>
      <c r="H79" s="126"/>
      <c r="I79" s="126"/>
      <c r="J79" s="126"/>
      <c r="K79" s="126"/>
      <c r="L79" s="126"/>
      <c r="M79" s="126"/>
      <c r="N79" s="126"/>
      <c r="O79" s="126"/>
      <c r="P79" s="126"/>
      <c r="Q79" s="126"/>
      <c r="R79" s="126"/>
      <c r="S79" s="126"/>
      <c r="T79" s="126"/>
      <c r="U79" s="126"/>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128"/>
      <c r="GB79" s="128"/>
      <c r="GC79" s="128"/>
      <c r="GD79" s="128"/>
      <c r="GE79" s="128"/>
      <c r="GF79" s="128"/>
      <c r="GG79" s="128"/>
      <c r="GH79" s="128"/>
      <c r="GI79" s="128"/>
      <c r="GJ79" s="128"/>
      <c r="GK79" s="128"/>
      <c r="GL79" s="128"/>
      <c r="GM79" s="128"/>
      <c r="GN79" s="128"/>
      <c r="GO79" s="128"/>
      <c r="GP79" s="128"/>
      <c r="GQ79" s="128"/>
      <c r="GR79" s="128"/>
      <c r="GS79" s="128"/>
      <c r="GT79" s="128"/>
      <c r="GU79" s="128"/>
      <c r="GV79" s="128"/>
      <c r="GW79" s="128"/>
      <c r="GX79" s="128"/>
      <c r="GY79" s="128"/>
      <c r="GZ79" s="128"/>
      <c r="HA79" s="128"/>
      <c r="HB79" s="128"/>
      <c r="HC79" s="128"/>
      <c r="HD79" s="128"/>
      <c r="HE79" s="128"/>
      <c r="HF79" s="128"/>
    </row>
    <row r="80" spans="1:214" ht="20.100000000000001" customHeight="1">
      <c r="A80" s="126"/>
      <c r="B80" s="126"/>
      <c r="C80" s="126"/>
      <c r="D80" s="126"/>
      <c r="E80" s="126"/>
      <c r="F80" s="126"/>
      <c r="G80" s="126"/>
      <c r="H80" s="126"/>
      <c r="I80" s="126"/>
      <c r="J80" s="126"/>
      <c r="K80" s="126"/>
      <c r="L80" s="126"/>
      <c r="M80" s="126"/>
      <c r="N80" s="126"/>
      <c r="O80" s="126"/>
      <c r="P80" s="126"/>
      <c r="Q80" s="126"/>
      <c r="R80" s="126"/>
      <c r="S80" s="126"/>
      <c r="T80" s="126"/>
      <c r="U80" s="126"/>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row>
    <row r="81" spans="1:214" ht="20.100000000000001" customHeight="1">
      <c r="A81" s="126"/>
      <c r="B81" s="126"/>
      <c r="C81" s="126"/>
      <c r="D81" s="126"/>
      <c r="E81" s="126"/>
      <c r="F81" s="126"/>
      <c r="G81" s="126"/>
      <c r="H81" s="126"/>
      <c r="I81" s="126"/>
      <c r="J81" s="126"/>
      <c r="K81" s="126"/>
      <c r="L81" s="126"/>
      <c r="M81" s="126"/>
      <c r="N81" s="126"/>
      <c r="O81" s="126"/>
      <c r="P81" s="126"/>
      <c r="Q81" s="126"/>
      <c r="R81" s="126"/>
      <c r="S81" s="126"/>
      <c r="T81" s="126"/>
      <c r="U81" s="126"/>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row>
    <row r="82" spans="1:214" ht="20.100000000000001" customHeight="1">
      <c r="A82" s="126"/>
      <c r="B82" s="126"/>
      <c r="C82" s="126"/>
      <c r="D82" s="126"/>
      <c r="E82" s="126"/>
      <c r="F82" s="126"/>
      <c r="G82" s="126"/>
      <c r="H82" s="126"/>
      <c r="I82" s="126"/>
      <c r="J82" s="126"/>
      <c r="K82" s="126"/>
      <c r="L82" s="126"/>
      <c r="M82" s="126"/>
      <c r="N82" s="126"/>
      <c r="O82" s="126"/>
      <c r="P82" s="126"/>
      <c r="Q82" s="126"/>
      <c r="R82" s="126"/>
      <c r="S82" s="126"/>
      <c r="T82" s="126"/>
      <c r="U82" s="126"/>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row>
    <row r="83" spans="1:214" ht="20.100000000000001" customHeight="1">
      <c r="A83" s="126"/>
      <c r="B83" s="126"/>
      <c r="C83" s="126"/>
      <c r="D83" s="126"/>
      <c r="E83" s="126"/>
      <c r="F83" s="126"/>
      <c r="G83" s="126"/>
      <c r="H83" s="126"/>
      <c r="I83" s="126"/>
      <c r="J83" s="126"/>
      <c r="K83" s="126"/>
      <c r="L83" s="126"/>
      <c r="M83" s="126"/>
      <c r="N83" s="126"/>
      <c r="O83" s="126"/>
      <c r="P83" s="126"/>
      <c r="Q83" s="126"/>
      <c r="R83" s="126"/>
      <c r="S83" s="126"/>
      <c r="T83" s="126"/>
      <c r="U83" s="126"/>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row>
    <row r="84" spans="1:214" ht="20.100000000000001" customHeight="1">
      <c r="A84" s="126"/>
      <c r="B84" s="126"/>
      <c r="C84" s="126"/>
      <c r="D84" s="126"/>
      <c r="E84" s="126"/>
      <c r="F84" s="126"/>
      <c r="G84" s="126"/>
      <c r="H84" s="126"/>
      <c r="I84" s="126"/>
      <c r="J84" s="126"/>
      <c r="K84" s="126"/>
      <c r="L84" s="126"/>
      <c r="M84" s="126"/>
      <c r="N84" s="126"/>
      <c r="O84" s="126"/>
      <c r="P84" s="126"/>
      <c r="Q84" s="126"/>
      <c r="R84" s="126"/>
      <c r="S84" s="126"/>
      <c r="T84" s="126"/>
      <c r="U84" s="126"/>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row>
    <row r="85" spans="1:214" ht="20.100000000000001" customHeight="1">
      <c r="A85" s="126"/>
      <c r="B85" s="126"/>
      <c r="C85" s="126"/>
      <c r="D85" s="126"/>
      <c r="E85" s="126"/>
      <c r="F85" s="126"/>
      <c r="G85" s="126"/>
      <c r="H85" s="126"/>
      <c r="I85" s="126"/>
      <c r="J85" s="126"/>
      <c r="K85" s="126"/>
      <c r="L85" s="126"/>
      <c r="M85" s="126"/>
      <c r="N85" s="126"/>
      <c r="O85" s="126"/>
      <c r="P85" s="126"/>
      <c r="Q85" s="126"/>
      <c r="R85" s="126"/>
      <c r="S85" s="126"/>
      <c r="T85" s="126"/>
      <c r="U85" s="126"/>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row>
    <row r="86" spans="1:214" ht="20.100000000000001" customHeight="1">
      <c r="A86" s="126"/>
      <c r="B86" s="126"/>
      <c r="C86" s="126"/>
      <c r="D86" s="126"/>
      <c r="E86" s="126"/>
      <c r="F86" s="126"/>
      <c r="G86" s="126"/>
      <c r="H86" s="126"/>
      <c r="I86" s="126"/>
      <c r="J86" s="126"/>
      <c r="K86" s="126"/>
      <c r="L86" s="126"/>
      <c r="M86" s="126"/>
      <c r="N86" s="126"/>
      <c r="O86" s="126"/>
      <c r="P86" s="126"/>
      <c r="Q86" s="126"/>
      <c r="R86" s="126"/>
      <c r="S86" s="126"/>
      <c r="T86" s="126"/>
      <c r="U86" s="126"/>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row>
    <row r="87" spans="1:214" ht="20.100000000000001" customHeight="1">
      <c r="A87" s="126"/>
      <c r="B87" s="126"/>
      <c r="C87" s="126"/>
      <c r="D87" s="126"/>
      <c r="E87" s="126"/>
      <c r="F87" s="126"/>
      <c r="G87" s="126"/>
      <c r="H87" s="126"/>
      <c r="I87" s="126"/>
      <c r="J87" s="126"/>
      <c r="K87" s="126"/>
      <c r="L87" s="126"/>
      <c r="M87" s="126"/>
      <c r="N87" s="126"/>
      <c r="O87" s="126"/>
      <c r="P87" s="126"/>
      <c r="Q87" s="126"/>
      <c r="R87" s="126"/>
      <c r="S87" s="126"/>
      <c r="T87" s="126"/>
      <c r="U87" s="126"/>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row>
    <row r="88" spans="1:214" ht="20.100000000000001" customHeight="1">
      <c r="A88" s="126"/>
      <c r="B88" s="126"/>
      <c r="C88" s="126"/>
      <c r="D88" s="126"/>
      <c r="E88" s="126"/>
      <c r="F88" s="126"/>
      <c r="G88" s="126"/>
      <c r="H88" s="126"/>
      <c r="I88" s="126"/>
      <c r="J88" s="126"/>
      <c r="K88" s="126"/>
      <c r="L88" s="126"/>
      <c r="M88" s="126"/>
      <c r="N88" s="126"/>
      <c r="O88" s="126"/>
      <c r="P88" s="126"/>
      <c r="Q88" s="126"/>
      <c r="R88" s="126"/>
      <c r="S88" s="126"/>
      <c r="T88" s="126"/>
      <c r="U88" s="126"/>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row>
    <row r="89" spans="1:214" ht="20.100000000000001" customHeight="1">
      <c r="A89" s="126"/>
      <c r="B89" s="126"/>
      <c r="C89" s="126"/>
      <c r="D89" s="126"/>
      <c r="E89" s="126"/>
      <c r="F89" s="126"/>
      <c r="G89" s="126"/>
      <c r="H89" s="126"/>
      <c r="I89" s="126"/>
      <c r="J89" s="126"/>
      <c r="K89" s="126"/>
      <c r="L89" s="126"/>
      <c r="M89" s="126"/>
      <c r="N89" s="126"/>
      <c r="O89" s="126"/>
      <c r="P89" s="126"/>
      <c r="Q89" s="126"/>
      <c r="R89" s="126"/>
      <c r="S89" s="126"/>
      <c r="T89" s="126"/>
      <c r="U89" s="126"/>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row>
    <row r="90" spans="1:214" ht="20.100000000000001" customHeight="1">
      <c r="A90" s="126"/>
      <c r="B90" s="126"/>
      <c r="C90" s="126"/>
      <c r="D90" s="126"/>
      <c r="E90" s="126"/>
      <c r="F90" s="126"/>
      <c r="G90" s="126"/>
      <c r="H90" s="126"/>
      <c r="I90" s="126"/>
      <c r="J90" s="126"/>
      <c r="K90" s="126"/>
      <c r="L90" s="126"/>
      <c r="M90" s="126"/>
      <c r="N90" s="126"/>
      <c r="O90" s="126"/>
      <c r="P90" s="126"/>
      <c r="Q90" s="126"/>
      <c r="R90" s="126"/>
      <c r="S90" s="126"/>
      <c r="T90" s="126"/>
      <c r="U90" s="126"/>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c r="GR90" s="128"/>
    </row>
    <row r="91" spans="1:214" ht="20.100000000000001" customHeight="1">
      <c r="A91" s="126"/>
      <c r="B91" s="126"/>
      <c r="C91" s="126"/>
      <c r="D91" s="126"/>
      <c r="E91" s="126"/>
      <c r="F91" s="126"/>
      <c r="G91" s="126"/>
      <c r="H91" s="126"/>
      <c r="I91" s="126"/>
      <c r="J91" s="126"/>
      <c r="K91" s="126"/>
      <c r="L91" s="126"/>
      <c r="M91" s="126"/>
      <c r="N91" s="126"/>
      <c r="O91" s="126"/>
      <c r="P91" s="126"/>
      <c r="Q91" s="126"/>
      <c r="R91" s="126"/>
      <c r="S91" s="126"/>
      <c r="T91" s="126"/>
      <c r="U91" s="126"/>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row>
    <row r="92" spans="1:214" ht="20.100000000000001" customHeight="1">
      <c r="A92" s="126"/>
      <c r="B92" s="126"/>
      <c r="C92" s="126"/>
      <c r="D92" s="126"/>
      <c r="E92" s="126"/>
      <c r="F92" s="126"/>
      <c r="G92" s="126"/>
      <c r="H92" s="126"/>
      <c r="I92" s="126"/>
      <c r="J92" s="126"/>
      <c r="K92" s="126"/>
      <c r="L92" s="126"/>
      <c r="M92" s="126"/>
      <c r="N92" s="126"/>
      <c r="O92" s="126"/>
      <c r="P92" s="126"/>
      <c r="Q92" s="126"/>
      <c r="R92" s="126"/>
      <c r="S92" s="126"/>
      <c r="T92" s="126"/>
      <c r="U92" s="126"/>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row>
    <row r="93" spans="1:214" ht="20.100000000000001" customHeight="1">
      <c r="A93" s="126"/>
      <c r="B93" s="126"/>
      <c r="C93" s="126"/>
      <c r="D93" s="126"/>
      <c r="E93" s="126"/>
      <c r="F93" s="126"/>
      <c r="G93" s="126"/>
      <c r="H93" s="126"/>
      <c r="I93" s="126"/>
      <c r="J93" s="126"/>
      <c r="K93" s="126"/>
      <c r="L93" s="126"/>
      <c r="M93" s="126"/>
      <c r="N93" s="126"/>
      <c r="O93" s="126"/>
      <c r="P93" s="126"/>
      <c r="Q93" s="126"/>
      <c r="R93" s="126"/>
      <c r="S93" s="126"/>
      <c r="T93" s="126"/>
      <c r="U93" s="126"/>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row>
    <row r="94" spans="1:214" ht="20.100000000000001" customHeight="1">
      <c r="A94" s="126"/>
      <c r="B94" s="126"/>
      <c r="C94" s="126"/>
      <c r="D94" s="126"/>
      <c r="E94" s="126"/>
      <c r="F94" s="126"/>
      <c r="G94" s="126"/>
      <c r="H94" s="126"/>
      <c r="I94" s="126"/>
      <c r="J94" s="126"/>
      <c r="K94" s="126"/>
      <c r="L94" s="126"/>
      <c r="M94" s="126"/>
      <c r="N94" s="126"/>
      <c r="O94" s="126"/>
      <c r="P94" s="126"/>
      <c r="Q94" s="126"/>
      <c r="R94" s="126"/>
      <c r="S94" s="126"/>
      <c r="T94" s="126"/>
      <c r="U94" s="126"/>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row>
    <row r="95" spans="1:214" ht="20.100000000000001" customHeight="1">
      <c r="A95" s="126"/>
      <c r="B95" s="126"/>
      <c r="C95" s="126"/>
      <c r="D95" s="126"/>
      <c r="E95" s="126"/>
      <c r="F95" s="126"/>
      <c r="G95" s="126"/>
      <c r="H95" s="126"/>
      <c r="I95" s="126"/>
      <c r="J95" s="126"/>
      <c r="K95" s="126"/>
      <c r="L95" s="126"/>
      <c r="M95" s="126"/>
      <c r="N95" s="126"/>
      <c r="O95" s="126"/>
      <c r="P95" s="126"/>
      <c r="Q95" s="126"/>
      <c r="R95" s="126"/>
      <c r="S95" s="126"/>
      <c r="T95" s="126"/>
      <c r="U95" s="126"/>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row>
    <row r="96" spans="1:214" ht="20.100000000000001" customHeight="1">
      <c r="A96" s="126"/>
      <c r="B96" s="126"/>
      <c r="C96" s="126"/>
      <c r="D96" s="126"/>
      <c r="E96" s="126"/>
      <c r="F96" s="126"/>
      <c r="G96" s="126"/>
      <c r="H96" s="126"/>
      <c r="I96" s="126"/>
      <c r="J96" s="126"/>
      <c r="K96" s="126"/>
      <c r="L96" s="126"/>
      <c r="M96" s="126"/>
      <c r="N96" s="126"/>
      <c r="O96" s="126"/>
      <c r="P96" s="126"/>
      <c r="Q96" s="126"/>
      <c r="R96" s="126"/>
      <c r="S96" s="126"/>
      <c r="T96" s="126"/>
      <c r="U96" s="126"/>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row>
    <row r="97" spans="1:200" ht="20.100000000000001" customHeight="1">
      <c r="A97" s="126"/>
      <c r="B97" s="126"/>
      <c r="C97" s="126"/>
      <c r="D97" s="126"/>
      <c r="E97" s="126"/>
      <c r="F97" s="126"/>
      <c r="G97" s="126"/>
      <c r="H97" s="126"/>
      <c r="I97" s="126"/>
      <c r="J97" s="126"/>
      <c r="K97" s="126"/>
      <c r="L97" s="126"/>
      <c r="M97" s="126"/>
      <c r="N97" s="126"/>
      <c r="O97" s="126"/>
      <c r="P97" s="126"/>
      <c r="Q97" s="126"/>
      <c r="R97" s="126"/>
      <c r="S97" s="126"/>
      <c r="T97" s="126"/>
      <c r="U97" s="126"/>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row>
    <row r="98" spans="1:200" ht="20.100000000000001" customHeight="1">
      <c r="A98" s="126"/>
      <c r="B98" s="126"/>
      <c r="C98" s="126"/>
      <c r="D98" s="126"/>
      <c r="E98" s="126"/>
      <c r="F98" s="126"/>
      <c r="G98" s="126"/>
      <c r="H98" s="126"/>
      <c r="I98" s="126"/>
      <c r="J98" s="126"/>
      <c r="K98" s="126"/>
      <c r="L98" s="126"/>
      <c r="M98" s="126"/>
      <c r="N98" s="126"/>
      <c r="O98" s="126"/>
      <c r="P98" s="126"/>
      <c r="Q98" s="126"/>
      <c r="R98" s="126"/>
      <c r="S98" s="126"/>
      <c r="T98" s="126"/>
      <c r="U98" s="126"/>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row>
    <row r="99" spans="1:200" ht="20.100000000000001" customHeight="1">
      <c r="A99" s="126"/>
      <c r="B99" s="126"/>
      <c r="C99" s="126"/>
      <c r="D99" s="126"/>
      <c r="E99" s="126"/>
      <c r="F99" s="126"/>
      <c r="G99" s="126"/>
      <c r="H99" s="126"/>
      <c r="I99" s="126"/>
      <c r="J99" s="126"/>
      <c r="K99" s="126"/>
      <c r="L99" s="126"/>
      <c r="M99" s="126"/>
      <c r="N99" s="126"/>
      <c r="O99" s="126"/>
      <c r="P99" s="126"/>
      <c r="Q99" s="126"/>
      <c r="R99" s="126"/>
      <c r="S99" s="126"/>
      <c r="T99" s="126"/>
      <c r="U99" s="126"/>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row>
    <row r="100" spans="1:200" ht="20.100000000000001"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row>
    <row r="101" spans="1:200" ht="20.100000000000001"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row>
    <row r="102" spans="1:200" ht="20.100000000000001"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c r="GR102" s="128"/>
    </row>
    <row r="103" spans="1:200" ht="20.100000000000001"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c r="GR103" s="128"/>
    </row>
    <row r="104" spans="1:200" ht="20.100000000000001"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row>
    <row r="105" spans="1:200" ht="20.100000000000001"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row>
    <row r="106" spans="1:200" ht="20.100000000000001"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row>
    <row r="107" spans="1:200" ht="20.100000000000001"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c r="GR107" s="128"/>
    </row>
    <row r="108" spans="1:200" ht="20.100000000000001"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row>
    <row r="109" spans="1:200" ht="20.100000000000001"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c r="GR109" s="128"/>
    </row>
    <row r="110" spans="1:200" ht="20.100000000000001"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row>
    <row r="111" spans="1:200" ht="20.100000000000001"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row>
    <row r="112" spans="1:200" ht="20.100000000000001"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row>
    <row r="113" spans="1:200" ht="20.100000000000001"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row>
    <row r="114" spans="1:200" ht="20.100000000000001"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c r="GR114" s="128"/>
    </row>
    <row r="115" spans="1:200" ht="20.100000000000001"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row>
    <row r="116" spans="1:200" ht="20.100000000000001"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c r="DP116" s="128"/>
      <c r="DQ116" s="128"/>
      <c r="DR116" s="128"/>
      <c r="DS116" s="128"/>
      <c r="DT116" s="128"/>
      <c r="DU116" s="128"/>
      <c r="DV116" s="128"/>
      <c r="DW116" s="128"/>
      <c r="DX116" s="128"/>
      <c r="DY116" s="128"/>
      <c r="DZ116" s="128"/>
      <c r="EA116" s="128"/>
      <c r="EB116" s="128"/>
      <c r="EC116" s="128"/>
      <c r="ED116" s="128"/>
      <c r="EE116" s="128"/>
      <c r="EF116" s="128"/>
      <c r="EG116" s="128"/>
      <c r="EH116" s="128"/>
      <c r="EI116" s="128"/>
      <c r="EJ116" s="128"/>
      <c r="EK116" s="128"/>
      <c r="EL116" s="128"/>
      <c r="EM116" s="128"/>
      <c r="EN116" s="128"/>
      <c r="EO116" s="128"/>
      <c r="EP116" s="128"/>
      <c r="EQ116" s="128"/>
      <c r="ER116" s="128"/>
      <c r="ES116" s="128"/>
      <c r="ET116" s="128"/>
      <c r="EU116" s="128"/>
      <c r="EV116" s="128"/>
      <c r="EW116" s="128"/>
      <c r="EX116" s="128"/>
      <c r="EY116" s="128"/>
      <c r="EZ116" s="128"/>
      <c r="FA116" s="128"/>
      <c r="FB116" s="128"/>
      <c r="FC116" s="128"/>
      <c r="FD116" s="128"/>
      <c r="FE116" s="128"/>
      <c r="FF116" s="128"/>
      <c r="FG116" s="128"/>
      <c r="FH116" s="128"/>
      <c r="FI116" s="128"/>
      <c r="FJ116" s="128"/>
      <c r="FK116" s="128"/>
      <c r="FL116" s="128"/>
      <c r="FM116" s="128"/>
      <c r="FN116" s="128"/>
      <c r="FO116" s="128"/>
      <c r="FP116" s="128"/>
      <c r="FQ116" s="128"/>
      <c r="FR116" s="128"/>
      <c r="FS116" s="128"/>
      <c r="FT116" s="128"/>
      <c r="FU116" s="128"/>
      <c r="FV116" s="128"/>
      <c r="FW116" s="128"/>
      <c r="FX116" s="128"/>
      <c r="FY116" s="128"/>
      <c r="FZ116" s="128"/>
      <c r="GA116" s="128"/>
      <c r="GB116" s="128"/>
      <c r="GC116" s="128"/>
      <c r="GD116" s="128"/>
      <c r="GE116" s="128"/>
      <c r="GF116" s="128"/>
      <c r="GG116" s="128"/>
      <c r="GH116" s="128"/>
      <c r="GI116" s="128"/>
      <c r="GJ116" s="128"/>
      <c r="GK116" s="128"/>
      <c r="GL116" s="128"/>
      <c r="GM116" s="128"/>
      <c r="GN116" s="128"/>
      <c r="GO116" s="128"/>
      <c r="GP116" s="128"/>
      <c r="GQ116" s="128"/>
      <c r="GR116" s="128"/>
    </row>
    <row r="117" spans="1:200" ht="20.100000000000001"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row>
    <row r="118" spans="1:200" ht="20.100000000000001"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c r="DP118" s="128"/>
      <c r="DQ118" s="128"/>
      <c r="DR118" s="128"/>
      <c r="DS118" s="128"/>
      <c r="DT118" s="128"/>
      <c r="DU118" s="128"/>
      <c r="DV118" s="128"/>
      <c r="DW118" s="128"/>
      <c r="DX118" s="128"/>
      <c r="DY118" s="128"/>
      <c r="DZ118" s="128"/>
      <c r="EA118" s="128"/>
      <c r="EB118" s="128"/>
      <c r="EC118" s="128"/>
      <c r="ED118" s="128"/>
      <c r="EE118" s="128"/>
      <c r="EF118" s="128"/>
      <c r="EG118" s="128"/>
      <c r="EH118" s="128"/>
      <c r="EI118" s="128"/>
      <c r="EJ118" s="128"/>
      <c r="EK118" s="128"/>
      <c r="EL118" s="128"/>
      <c r="EM118" s="128"/>
      <c r="EN118" s="128"/>
      <c r="EO118" s="128"/>
      <c r="EP118" s="128"/>
      <c r="EQ118" s="128"/>
      <c r="ER118" s="128"/>
      <c r="ES118" s="128"/>
      <c r="ET118" s="128"/>
      <c r="EU118" s="128"/>
      <c r="EV118" s="128"/>
      <c r="EW118" s="128"/>
      <c r="EX118" s="128"/>
      <c r="EY118" s="128"/>
      <c r="EZ118" s="128"/>
      <c r="FA118" s="128"/>
      <c r="FB118" s="128"/>
      <c r="FC118" s="128"/>
      <c r="FD118" s="128"/>
      <c r="FE118" s="128"/>
      <c r="FF118" s="128"/>
      <c r="FG118" s="128"/>
      <c r="FH118" s="128"/>
      <c r="FI118" s="128"/>
      <c r="FJ118" s="128"/>
      <c r="FK118" s="128"/>
      <c r="FL118" s="128"/>
      <c r="FM118" s="128"/>
      <c r="FN118" s="128"/>
      <c r="FO118" s="128"/>
      <c r="FP118" s="128"/>
      <c r="FQ118" s="128"/>
      <c r="FR118" s="128"/>
      <c r="FS118" s="128"/>
      <c r="FT118" s="128"/>
      <c r="FU118" s="128"/>
      <c r="FV118" s="128"/>
      <c r="FW118" s="128"/>
      <c r="FX118" s="128"/>
      <c r="FY118" s="128"/>
      <c r="FZ118" s="128"/>
      <c r="GA118" s="128"/>
      <c r="GB118" s="128"/>
      <c r="GC118" s="128"/>
      <c r="GD118" s="128"/>
      <c r="GE118" s="128"/>
      <c r="GF118" s="128"/>
      <c r="GG118" s="128"/>
      <c r="GH118" s="128"/>
      <c r="GI118" s="128"/>
      <c r="GJ118" s="128"/>
      <c r="GK118" s="128"/>
      <c r="GL118" s="128"/>
      <c r="GM118" s="128"/>
      <c r="GN118" s="128"/>
      <c r="GO118" s="128"/>
      <c r="GP118" s="128"/>
      <c r="GQ118" s="128"/>
      <c r="GR118" s="128"/>
    </row>
    <row r="119" spans="1:200" ht="20.100000000000001"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8"/>
      <c r="EU119" s="128"/>
      <c r="EV119" s="128"/>
      <c r="EW119" s="128"/>
      <c r="EX119" s="128"/>
      <c r="EY119" s="128"/>
      <c r="EZ119" s="128"/>
      <c r="FA119" s="128"/>
      <c r="FB119" s="128"/>
      <c r="FC119" s="128"/>
      <c r="FD119" s="128"/>
      <c r="FE119" s="128"/>
      <c r="FF119" s="128"/>
      <c r="FG119" s="128"/>
      <c r="FH119" s="128"/>
      <c r="FI119" s="128"/>
      <c r="FJ119" s="128"/>
      <c r="FK119" s="128"/>
      <c r="FL119" s="128"/>
      <c r="FM119" s="128"/>
      <c r="FN119" s="128"/>
      <c r="FO119" s="128"/>
      <c r="FP119" s="128"/>
      <c r="FQ119" s="128"/>
      <c r="FR119" s="128"/>
      <c r="FS119" s="128"/>
      <c r="FT119" s="128"/>
      <c r="FU119" s="128"/>
      <c r="FV119" s="128"/>
      <c r="FW119" s="128"/>
      <c r="FX119" s="128"/>
      <c r="FY119" s="128"/>
      <c r="FZ119" s="128"/>
      <c r="GA119" s="128"/>
      <c r="GB119" s="128"/>
      <c r="GC119" s="128"/>
      <c r="GD119" s="128"/>
      <c r="GE119" s="128"/>
      <c r="GF119" s="128"/>
      <c r="GG119" s="128"/>
      <c r="GH119" s="128"/>
      <c r="GI119" s="128"/>
      <c r="GJ119" s="128"/>
      <c r="GK119" s="128"/>
      <c r="GL119" s="128"/>
      <c r="GM119" s="128"/>
      <c r="GN119" s="128"/>
      <c r="GO119" s="128"/>
      <c r="GP119" s="128"/>
      <c r="GQ119" s="128"/>
      <c r="GR119" s="128"/>
    </row>
    <row r="120" spans="1:200" ht="20.100000000000001"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28"/>
      <c r="EJ120" s="128"/>
      <c r="EK120" s="128"/>
      <c r="EL120" s="128"/>
      <c r="EM120" s="128"/>
      <c r="EN120" s="128"/>
      <c r="EO120" s="128"/>
      <c r="EP120" s="128"/>
      <c r="EQ120" s="128"/>
      <c r="ER120" s="128"/>
      <c r="ES120" s="128"/>
      <c r="ET120" s="128"/>
      <c r="EU120" s="128"/>
      <c r="EV120" s="128"/>
      <c r="EW120" s="128"/>
      <c r="EX120" s="128"/>
      <c r="EY120" s="128"/>
      <c r="EZ120" s="128"/>
      <c r="FA120" s="128"/>
      <c r="FB120" s="128"/>
      <c r="FC120" s="128"/>
      <c r="FD120" s="128"/>
      <c r="FE120" s="128"/>
      <c r="FF120" s="128"/>
      <c r="FG120" s="128"/>
      <c r="FH120" s="128"/>
      <c r="FI120" s="128"/>
      <c r="FJ120" s="128"/>
      <c r="FK120" s="128"/>
      <c r="FL120" s="128"/>
      <c r="FM120" s="128"/>
      <c r="FN120" s="128"/>
      <c r="FO120" s="128"/>
      <c r="FP120" s="128"/>
      <c r="FQ120" s="128"/>
      <c r="FR120" s="128"/>
      <c r="FS120" s="128"/>
      <c r="FT120" s="128"/>
      <c r="FU120" s="128"/>
      <c r="FV120" s="128"/>
      <c r="FW120" s="128"/>
      <c r="FX120" s="128"/>
      <c r="FY120" s="128"/>
      <c r="FZ120" s="128"/>
      <c r="GA120" s="128"/>
      <c r="GB120" s="128"/>
      <c r="GC120" s="128"/>
      <c r="GD120" s="128"/>
      <c r="GE120" s="128"/>
      <c r="GF120" s="128"/>
      <c r="GG120" s="128"/>
      <c r="GH120" s="128"/>
      <c r="GI120" s="128"/>
      <c r="GJ120" s="128"/>
      <c r="GK120" s="128"/>
      <c r="GL120" s="128"/>
      <c r="GM120" s="128"/>
      <c r="GN120" s="128"/>
      <c r="GO120" s="128"/>
      <c r="GP120" s="128"/>
      <c r="GQ120" s="128"/>
      <c r="GR120" s="128"/>
    </row>
    <row r="121" spans="1:200" ht="20.100000000000001"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128"/>
      <c r="FX121" s="128"/>
      <c r="FY121" s="128"/>
      <c r="FZ121" s="128"/>
      <c r="GA121" s="128"/>
      <c r="GB121" s="128"/>
      <c r="GC121" s="128"/>
      <c r="GD121" s="128"/>
      <c r="GE121" s="128"/>
      <c r="GF121" s="128"/>
      <c r="GG121" s="128"/>
      <c r="GH121" s="128"/>
      <c r="GI121" s="128"/>
      <c r="GJ121" s="128"/>
      <c r="GK121" s="128"/>
      <c r="GL121" s="128"/>
      <c r="GM121" s="128"/>
      <c r="GN121" s="128"/>
      <c r="GO121" s="128"/>
      <c r="GP121" s="128"/>
      <c r="GQ121" s="128"/>
      <c r="GR121" s="128"/>
    </row>
    <row r="122" spans="1:200" ht="20.100000000000001"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128"/>
      <c r="FX122" s="128"/>
      <c r="FY122" s="128"/>
      <c r="FZ122" s="128"/>
      <c r="GA122" s="128"/>
      <c r="GB122" s="128"/>
      <c r="GC122" s="128"/>
      <c r="GD122" s="128"/>
      <c r="GE122" s="128"/>
      <c r="GF122" s="128"/>
      <c r="GG122" s="128"/>
      <c r="GH122" s="128"/>
      <c r="GI122" s="128"/>
      <c r="GJ122" s="128"/>
      <c r="GK122" s="128"/>
      <c r="GL122" s="128"/>
      <c r="GM122" s="128"/>
      <c r="GN122" s="128"/>
      <c r="GO122" s="128"/>
      <c r="GP122" s="128"/>
      <c r="GQ122" s="128"/>
      <c r="GR122" s="128"/>
    </row>
    <row r="123" spans="1:200" ht="20.100000000000001"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28"/>
      <c r="EB123" s="128"/>
      <c r="EC123" s="128"/>
      <c r="ED123" s="128"/>
      <c r="EE123" s="128"/>
      <c r="EF123" s="128"/>
      <c r="EG123" s="128"/>
      <c r="EH123" s="128"/>
      <c r="EI123" s="128"/>
      <c r="EJ123" s="128"/>
      <c r="EK123" s="128"/>
      <c r="EL123" s="128"/>
      <c r="EM123" s="128"/>
      <c r="EN123" s="128"/>
      <c r="EO123" s="128"/>
      <c r="EP123" s="128"/>
      <c r="EQ123" s="128"/>
      <c r="ER123" s="128"/>
      <c r="ES123" s="128"/>
      <c r="ET123" s="128"/>
      <c r="EU123" s="128"/>
      <c r="EV123" s="128"/>
      <c r="EW123" s="128"/>
      <c r="EX123" s="128"/>
      <c r="EY123" s="128"/>
      <c r="EZ123" s="128"/>
      <c r="FA123" s="128"/>
      <c r="FB123" s="128"/>
      <c r="FC123" s="128"/>
      <c r="FD123" s="128"/>
      <c r="FE123" s="128"/>
      <c r="FF123" s="128"/>
      <c r="FG123" s="128"/>
      <c r="FH123" s="128"/>
      <c r="FI123" s="128"/>
      <c r="FJ123" s="128"/>
      <c r="FK123" s="128"/>
      <c r="FL123" s="128"/>
      <c r="FM123" s="128"/>
      <c r="FN123" s="128"/>
      <c r="FO123" s="128"/>
      <c r="FP123" s="128"/>
      <c r="FQ123" s="128"/>
      <c r="FR123" s="128"/>
      <c r="FS123" s="128"/>
      <c r="FT123" s="128"/>
      <c r="FU123" s="128"/>
      <c r="FV123" s="128"/>
      <c r="FW123" s="128"/>
      <c r="FX123" s="128"/>
      <c r="FY123" s="128"/>
      <c r="FZ123" s="128"/>
      <c r="GA123" s="128"/>
      <c r="GB123" s="128"/>
      <c r="GC123" s="128"/>
      <c r="GD123" s="128"/>
      <c r="GE123" s="128"/>
      <c r="GF123" s="128"/>
      <c r="GG123" s="128"/>
      <c r="GH123" s="128"/>
      <c r="GI123" s="128"/>
      <c r="GJ123" s="128"/>
      <c r="GK123" s="128"/>
      <c r="GL123" s="128"/>
      <c r="GM123" s="128"/>
      <c r="GN123" s="128"/>
      <c r="GO123" s="128"/>
      <c r="GP123" s="128"/>
      <c r="GQ123" s="128"/>
      <c r="GR123" s="128"/>
    </row>
    <row r="124" spans="1:200" ht="20.100000000000001"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c r="DP124" s="128"/>
      <c r="DQ124" s="128"/>
      <c r="DR124" s="128"/>
      <c r="DS124" s="128"/>
      <c r="DT124" s="128"/>
      <c r="DU124" s="128"/>
      <c r="DV124" s="128"/>
      <c r="DW124" s="128"/>
      <c r="DX124" s="128"/>
      <c r="DY124" s="128"/>
      <c r="DZ124" s="128"/>
      <c r="EA124" s="128"/>
      <c r="EB124" s="128"/>
      <c r="EC124" s="128"/>
      <c r="ED124" s="128"/>
      <c r="EE124" s="128"/>
      <c r="EF124" s="128"/>
      <c r="EG124" s="128"/>
      <c r="EH124" s="128"/>
      <c r="EI124" s="128"/>
      <c r="EJ124" s="128"/>
      <c r="EK124" s="128"/>
      <c r="EL124" s="128"/>
      <c r="EM124" s="128"/>
      <c r="EN124" s="128"/>
      <c r="EO124" s="128"/>
      <c r="EP124" s="128"/>
      <c r="EQ124" s="128"/>
      <c r="ER124" s="128"/>
      <c r="ES124" s="128"/>
      <c r="ET124" s="128"/>
      <c r="EU124" s="128"/>
      <c r="EV124" s="128"/>
      <c r="EW124" s="128"/>
      <c r="EX124" s="128"/>
      <c r="EY124" s="128"/>
      <c r="EZ124" s="128"/>
      <c r="FA124" s="128"/>
      <c r="FB124" s="128"/>
      <c r="FC124" s="128"/>
      <c r="FD124" s="128"/>
      <c r="FE124" s="128"/>
      <c r="FF124" s="128"/>
      <c r="FG124" s="128"/>
      <c r="FH124" s="128"/>
      <c r="FI124" s="128"/>
      <c r="FJ124" s="128"/>
      <c r="FK124" s="128"/>
      <c r="FL124" s="128"/>
      <c r="FM124" s="128"/>
      <c r="FN124" s="128"/>
      <c r="FO124" s="128"/>
      <c r="FP124" s="128"/>
      <c r="FQ124" s="128"/>
      <c r="FR124" s="128"/>
      <c r="FS124" s="128"/>
      <c r="FT124" s="128"/>
      <c r="FU124" s="128"/>
      <c r="FV124" s="128"/>
      <c r="FW124" s="128"/>
      <c r="FX124" s="128"/>
      <c r="FY124" s="128"/>
      <c r="FZ124" s="128"/>
      <c r="GA124" s="128"/>
      <c r="GB124" s="128"/>
      <c r="GC124" s="128"/>
      <c r="GD124" s="128"/>
      <c r="GE124" s="128"/>
      <c r="GF124" s="128"/>
      <c r="GG124" s="128"/>
      <c r="GH124" s="128"/>
      <c r="GI124" s="128"/>
      <c r="GJ124" s="128"/>
      <c r="GK124" s="128"/>
      <c r="GL124" s="128"/>
      <c r="GM124" s="128"/>
      <c r="GN124" s="128"/>
      <c r="GO124" s="128"/>
      <c r="GP124" s="128"/>
      <c r="GQ124" s="128"/>
      <c r="GR124" s="128"/>
    </row>
    <row r="125" spans="1:200" ht="20.100000000000001"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c r="DP125" s="128"/>
      <c r="DQ125" s="128"/>
      <c r="DR125" s="128"/>
      <c r="DS125" s="128"/>
      <c r="DT125" s="128"/>
      <c r="DU125" s="128"/>
      <c r="DV125" s="128"/>
      <c r="DW125" s="128"/>
      <c r="DX125" s="128"/>
      <c r="DY125" s="128"/>
      <c r="DZ125" s="128"/>
      <c r="EA125" s="128"/>
      <c r="EB125" s="128"/>
      <c r="EC125" s="128"/>
      <c r="ED125" s="128"/>
      <c r="EE125" s="128"/>
      <c r="EF125" s="128"/>
      <c r="EG125" s="128"/>
      <c r="EH125" s="128"/>
      <c r="EI125" s="128"/>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8"/>
      <c r="FU125" s="128"/>
      <c r="FV125" s="128"/>
      <c r="FW125" s="128"/>
      <c r="FX125" s="128"/>
      <c r="FY125" s="128"/>
      <c r="FZ125" s="128"/>
      <c r="GA125" s="128"/>
      <c r="GB125" s="128"/>
      <c r="GC125" s="128"/>
      <c r="GD125" s="128"/>
      <c r="GE125" s="128"/>
      <c r="GF125" s="128"/>
      <c r="GG125" s="128"/>
      <c r="GH125" s="128"/>
      <c r="GI125" s="128"/>
      <c r="GJ125" s="128"/>
      <c r="GK125" s="128"/>
      <c r="GL125" s="128"/>
      <c r="GM125" s="128"/>
      <c r="GN125" s="128"/>
      <c r="GO125" s="128"/>
      <c r="GP125" s="128"/>
      <c r="GQ125" s="128"/>
      <c r="GR125" s="128"/>
    </row>
    <row r="126" spans="1:200" ht="20.100000000000001"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c r="DP126" s="128"/>
      <c r="DQ126" s="128"/>
      <c r="DR126" s="128"/>
      <c r="DS126" s="128"/>
      <c r="DT126" s="128"/>
      <c r="DU126" s="128"/>
      <c r="DV126" s="128"/>
      <c r="DW126" s="128"/>
      <c r="DX126" s="128"/>
      <c r="DY126" s="128"/>
      <c r="DZ126" s="128"/>
      <c r="EA126" s="128"/>
      <c r="EB126" s="128"/>
      <c r="EC126" s="128"/>
      <c r="ED126" s="128"/>
      <c r="EE126" s="128"/>
      <c r="EF126" s="128"/>
      <c r="EG126" s="128"/>
      <c r="EH126" s="128"/>
      <c r="EI126" s="128"/>
      <c r="EJ126" s="128"/>
      <c r="EK126" s="128"/>
      <c r="EL126" s="128"/>
      <c r="EM126" s="128"/>
      <c r="EN126" s="128"/>
      <c r="EO126" s="128"/>
      <c r="EP126" s="128"/>
      <c r="EQ126" s="128"/>
      <c r="ER126" s="128"/>
      <c r="ES126" s="128"/>
      <c r="ET126" s="128"/>
      <c r="EU126" s="128"/>
      <c r="EV126" s="128"/>
      <c r="EW126" s="128"/>
      <c r="EX126" s="128"/>
      <c r="EY126" s="128"/>
      <c r="EZ126" s="128"/>
      <c r="FA126" s="128"/>
      <c r="FB126" s="128"/>
      <c r="FC126" s="128"/>
      <c r="FD126" s="128"/>
      <c r="FE126" s="128"/>
      <c r="FF126" s="128"/>
      <c r="FG126" s="128"/>
      <c r="FH126" s="128"/>
      <c r="FI126" s="128"/>
      <c r="FJ126" s="128"/>
      <c r="FK126" s="128"/>
      <c r="FL126" s="128"/>
      <c r="FM126" s="128"/>
      <c r="FN126" s="128"/>
      <c r="FO126" s="128"/>
      <c r="FP126" s="128"/>
      <c r="FQ126" s="128"/>
      <c r="FR126" s="128"/>
      <c r="FS126" s="128"/>
      <c r="FT126" s="128"/>
      <c r="FU126" s="128"/>
      <c r="FV126" s="128"/>
      <c r="FW126" s="128"/>
      <c r="FX126" s="128"/>
      <c r="FY126" s="128"/>
      <c r="FZ126" s="128"/>
      <c r="GA126" s="128"/>
      <c r="GB126" s="128"/>
      <c r="GC126" s="128"/>
      <c r="GD126" s="128"/>
      <c r="GE126" s="128"/>
      <c r="GF126" s="128"/>
      <c r="GG126" s="128"/>
      <c r="GH126" s="128"/>
      <c r="GI126" s="128"/>
      <c r="GJ126" s="128"/>
      <c r="GK126" s="128"/>
      <c r="GL126" s="128"/>
      <c r="GM126" s="128"/>
      <c r="GN126" s="128"/>
      <c r="GO126" s="128"/>
      <c r="GP126" s="128"/>
      <c r="GQ126" s="128"/>
      <c r="GR126" s="128"/>
    </row>
    <row r="127" spans="1:200" ht="20.100000000000001"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8"/>
      <c r="EU127" s="128"/>
      <c r="EV127" s="128"/>
      <c r="EW127" s="128"/>
      <c r="EX127" s="128"/>
      <c r="EY127" s="128"/>
      <c r="EZ127" s="128"/>
      <c r="FA127" s="128"/>
      <c r="FB127" s="128"/>
      <c r="FC127" s="128"/>
      <c r="FD127" s="128"/>
      <c r="FE127" s="128"/>
      <c r="FF127" s="128"/>
      <c r="FG127" s="128"/>
      <c r="FH127" s="128"/>
      <c r="FI127" s="128"/>
      <c r="FJ127" s="128"/>
      <c r="FK127" s="128"/>
      <c r="FL127" s="128"/>
      <c r="FM127" s="128"/>
      <c r="FN127" s="128"/>
      <c r="FO127" s="128"/>
      <c r="FP127" s="128"/>
      <c r="FQ127" s="128"/>
      <c r="FR127" s="128"/>
      <c r="FS127" s="128"/>
      <c r="FT127" s="128"/>
      <c r="FU127" s="128"/>
      <c r="FV127" s="128"/>
      <c r="FW127" s="128"/>
      <c r="FX127" s="128"/>
      <c r="FY127" s="128"/>
      <c r="FZ127" s="128"/>
      <c r="GA127" s="128"/>
      <c r="GB127" s="128"/>
      <c r="GC127" s="128"/>
      <c r="GD127" s="128"/>
      <c r="GE127" s="128"/>
      <c r="GF127" s="128"/>
      <c r="GG127" s="128"/>
      <c r="GH127" s="128"/>
      <c r="GI127" s="128"/>
      <c r="GJ127" s="128"/>
      <c r="GK127" s="128"/>
      <c r="GL127" s="128"/>
      <c r="GM127" s="128"/>
      <c r="GN127" s="128"/>
      <c r="GO127" s="128"/>
      <c r="GP127" s="128"/>
      <c r="GQ127" s="128"/>
      <c r="GR127" s="128"/>
    </row>
    <row r="128" spans="1:200" ht="20.100000000000001"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28"/>
      <c r="EJ128" s="128"/>
      <c r="EK128" s="128"/>
      <c r="EL128" s="128"/>
      <c r="EM128" s="128"/>
      <c r="EN128" s="128"/>
      <c r="EO128" s="128"/>
      <c r="EP128" s="128"/>
      <c r="EQ128" s="128"/>
      <c r="ER128" s="128"/>
      <c r="ES128" s="128"/>
      <c r="ET128" s="128"/>
      <c r="EU128" s="128"/>
      <c r="EV128" s="128"/>
      <c r="EW128" s="128"/>
      <c r="EX128" s="128"/>
      <c r="EY128" s="128"/>
      <c r="EZ128" s="128"/>
      <c r="FA128" s="128"/>
      <c r="FB128" s="128"/>
      <c r="FC128" s="128"/>
      <c r="FD128" s="128"/>
      <c r="FE128" s="128"/>
      <c r="FF128" s="128"/>
      <c r="FG128" s="128"/>
      <c r="FH128" s="128"/>
      <c r="FI128" s="128"/>
      <c r="FJ128" s="128"/>
      <c r="FK128" s="128"/>
      <c r="FL128" s="128"/>
      <c r="FM128" s="128"/>
      <c r="FN128" s="128"/>
      <c r="FO128" s="128"/>
      <c r="FP128" s="128"/>
      <c r="FQ128" s="128"/>
      <c r="FR128" s="128"/>
      <c r="FS128" s="128"/>
      <c r="FT128" s="128"/>
      <c r="FU128" s="128"/>
      <c r="FV128" s="128"/>
      <c r="FW128" s="128"/>
      <c r="FX128" s="128"/>
      <c r="FY128" s="128"/>
      <c r="FZ128" s="128"/>
      <c r="GA128" s="128"/>
      <c r="GB128" s="128"/>
      <c r="GC128" s="128"/>
      <c r="GD128" s="128"/>
      <c r="GE128" s="128"/>
      <c r="GF128" s="128"/>
      <c r="GG128" s="128"/>
      <c r="GH128" s="128"/>
      <c r="GI128" s="128"/>
      <c r="GJ128" s="128"/>
      <c r="GK128" s="128"/>
      <c r="GL128" s="128"/>
      <c r="GM128" s="128"/>
      <c r="GN128" s="128"/>
      <c r="GO128" s="128"/>
      <c r="GP128" s="128"/>
      <c r="GQ128" s="128"/>
      <c r="GR128" s="128"/>
    </row>
    <row r="129" spans="7:200" ht="20.100000000000001" customHeight="1">
      <c r="G129" s="126"/>
      <c r="H129" s="126"/>
      <c r="I129" s="126"/>
      <c r="J129" s="126"/>
      <c r="K129" s="126"/>
      <c r="L129" s="126"/>
      <c r="M129" s="126"/>
      <c r="N129" s="126"/>
      <c r="O129" s="126"/>
      <c r="P129" s="126"/>
      <c r="Q129" s="126"/>
      <c r="R129" s="126"/>
      <c r="S129" s="126"/>
      <c r="T129" s="126"/>
      <c r="U129" s="126"/>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128"/>
      <c r="DV129" s="128"/>
      <c r="DW129" s="128"/>
      <c r="DX129" s="128"/>
      <c r="DY129" s="128"/>
      <c r="DZ129" s="128"/>
      <c r="EA129" s="128"/>
      <c r="EB129" s="128"/>
      <c r="EC129" s="128"/>
      <c r="ED129" s="128"/>
      <c r="EE129" s="128"/>
      <c r="EF129" s="128"/>
      <c r="EG129" s="128"/>
      <c r="EH129" s="128"/>
      <c r="EI129" s="128"/>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8"/>
      <c r="FU129" s="128"/>
      <c r="FV129" s="128"/>
      <c r="FW129" s="128"/>
      <c r="FX129" s="128"/>
      <c r="FY129" s="128"/>
      <c r="FZ129" s="128"/>
      <c r="GA129" s="128"/>
      <c r="GB129" s="128"/>
      <c r="GC129" s="128"/>
      <c r="GD129" s="128"/>
      <c r="GE129" s="128"/>
      <c r="GF129" s="128"/>
      <c r="GG129" s="128"/>
      <c r="GH129" s="128"/>
      <c r="GI129" s="128"/>
      <c r="GJ129" s="128"/>
      <c r="GK129" s="128"/>
      <c r="GL129" s="128"/>
      <c r="GM129" s="128"/>
      <c r="GN129" s="128"/>
      <c r="GO129" s="128"/>
      <c r="GP129" s="128"/>
      <c r="GQ129" s="128"/>
      <c r="GR129" s="128"/>
    </row>
    <row r="130" spans="7:200" ht="20.100000000000001" customHeight="1">
      <c r="G130" s="126"/>
      <c r="H130" s="126"/>
      <c r="I130" s="126"/>
      <c r="J130" s="126"/>
      <c r="K130" s="126"/>
      <c r="L130" s="126"/>
      <c r="M130" s="126"/>
      <c r="N130" s="126"/>
      <c r="O130" s="126"/>
      <c r="P130" s="126"/>
      <c r="Q130" s="126"/>
      <c r="R130" s="126"/>
      <c r="S130" s="126"/>
      <c r="T130" s="126"/>
      <c r="U130" s="126"/>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8"/>
      <c r="EU130" s="128"/>
      <c r="EV130" s="128"/>
      <c r="EW130" s="128"/>
      <c r="EX130" s="128"/>
      <c r="EY130" s="128"/>
      <c r="EZ130" s="128"/>
      <c r="FA130" s="128"/>
      <c r="FB130" s="128"/>
      <c r="FC130" s="128"/>
      <c r="FD130" s="128"/>
      <c r="FE130" s="128"/>
      <c r="FF130" s="128"/>
      <c r="FG130" s="128"/>
      <c r="FH130" s="128"/>
      <c r="FI130" s="128"/>
      <c r="FJ130" s="128"/>
      <c r="FK130" s="128"/>
      <c r="FL130" s="128"/>
      <c r="FM130" s="128"/>
      <c r="FN130" s="128"/>
      <c r="FO130" s="128"/>
      <c r="FP130" s="128"/>
      <c r="FQ130" s="128"/>
      <c r="FR130" s="128"/>
      <c r="FS130" s="128"/>
      <c r="FT130" s="128"/>
      <c r="FU130" s="128"/>
      <c r="FV130" s="128"/>
      <c r="FW130" s="128"/>
      <c r="FX130" s="128"/>
      <c r="FY130" s="128"/>
      <c r="FZ130" s="128"/>
      <c r="GA130" s="128"/>
      <c r="GB130" s="128"/>
      <c r="GC130" s="128"/>
      <c r="GD130" s="128"/>
      <c r="GE130" s="128"/>
      <c r="GF130" s="128"/>
      <c r="GG130" s="128"/>
      <c r="GH130" s="128"/>
      <c r="GI130" s="128"/>
      <c r="GJ130" s="128"/>
      <c r="GK130" s="128"/>
      <c r="GL130" s="128"/>
      <c r="GM130" s="128"/>
      <c r="GN130" s="128"/>
      <c r="GO130" s="128"/>
      <c r="GP130" s="128"/>
      <c r="GQ130" s="128"/>
      <c r="GR130" s="128"/>
    </row>
    <row r="131" spans="7:200" ht="20.100000000000001" customHeight="1">
      <c r="G131" s="126"/>
      <c r="H131" s="126"/>
      <c r="I131" s="126"/>
      <c r="J131" s="126"/>
      <c r="K131" s="126"/>
      <c r="L131" s="126"/>
      <c r="M131" s="126"/>
      <c r="N131" s="126"/>
      <c r="O131" s="126"/>
      <c r="P131" s="126"/>
      <c r="Q131" s="126"/>
      <c r="R131" s="126"/>
      <c r="S131" s="126"/>
      <c r="T131" s="126"/>
      <c r="U131" s="126"/>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8"/>
      <c r="EU131" s="128"/>
      <c r="EV131" s="128"/>
      <c r="EW131" s="128"/>
      <c r="EX131" s="128"/>
      <c r="EY131" s="128"/>
      <c r="EZ131" s="128"/>
      <c r="FA131" s="128"/>
      <c r="FB131" s="128"/>
      <c r="FC131" s="128"/>
      <c r="FD131" s="128"/>
      <c r="FE131" s="128"/>
      <c r="FF131" s="128"/>
      <c r="FG131" s="128"/>
      <c r="FH131" s="128"/>
      <c r="FI131" s="128"/>
      <c r="FJ131" s="128"/>
      <c r="FK131" s="128"/>
      <c r="FL131" s="128"/>
      <c r="FM131" s="128"/>
      <c r="FN131" s="128"/>
      <c r="FO131" s="128"/>
      <c r="FP131" s="128"/>
      <c r="FQ131" s="128"/>
      <c r="FR131" s="128"/>
      <c r="FS131" s="128"/>
      <c r="FT131" s="128"/>
      <c r="FU131" s="128"/>
      <c r="FV131" s="128"/>
      <c r="FW131" s="128"/>
      <c r="FX131" s="128"/>
      <c r="FY131" s="128"/>
      <c r="FZ131" s="128"/>
      <c r="GA131" s="128"/>
      <c r="GB131" s="128"/>
      <c r="GC131" s="128"/>
      <c r="GD131" s="128"/>
      <c r="GE131" s="128"/>
      <c r="GF131" s="128"/>
      <c r="GG131" s="128"/>
      <c r="GH131" s="128"/>
      <c r="GI131" s="128"/>
      <c r="GJ131" s="128"/>
      <c r="GK131" s="128"/>
      <c r="GL131" s="128"/>
      <c r="GM131" s="128"/>
      <c r="GN131" s="128"/>
      <c r="GO131" s="128"/>
      <c r="GP131" s="128"/>
      <c r="GQ131" s="128"/>
      <c r="GR131" s="128"/>
    </row>
    <row r="132" spans="7:200" ht="20.100000000000001" customHeight="1">
      <c r="G132" s="126"/>
      <c r="H132" s="126"/>
      <c r="I132" s="126"/>
      <c r="J132" s="126"/>
      <c r="K132" s="126"/>
      <c r="L132" s="126"/>
      <c r="M132" s="126"/>
      <c r="N132" s="126"/>
      <c r="O132" s="126"/>
      <c r="P132" s="126"/>
      <c r="Q132" s="126"/>
      <c r="R132" s="126"/>
      <c r="S132" s="126"/>
      <c r="T132" s="126"/>
      <c r="U132" s="126"/>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c r="DP132" s="128"/>
      <c r="DQ132" s="128"/>
      <c r="DR132" s="128"/>
      <c r="DS132" s="128"/>
      <c r="DT132" s="128"/>
      <c r="DU132" s="128"/>
      <c r="DV132" s="128"/>
      <c r="DW132" s="128"/>
      <c r="DX132" s="128"/>
      <c r="DY132" s="128"/>
      <c r="DZ132" s="128"/>
      <c r="EA132" s="128"/>
      <c r="EB132" s="128"/>
      <c r="EC132" s="128"/>
      <c r="ED132" s="128"/>
      <c r="EE132" s="128"/>
      <c r="EF132" s="128"/>
      <c r="EG132" s="128"/>
      <c r="EH132" s="128"/>
      <c r="EI132" s="128"/>
      <c r="EJ132" s="128"/>
      <c r="EK132" s="128"/>
      <c r="EL132" s="128"/>
      <c r="EM132" s="128"/>
      <c r="EN132" s="128"/>
      <c r="EO132" s="128"/>
      <c r="EP132" s="128"/>
      <c r="EQ132" s="128"/>
      <c r="ER132" s="128"/>
      <c r="ES132" s="128"/>
      <c r="ET132" s="128"/>
      <c r="EU132" s="128"/>
      <c r="EV132" s="128"/>
      <c r="EW132" s="128"/>
      <c r="EX132" s="128"/>
      <c r="EY132" s="128"/>
      <c r="EZ132" s="128"/>
      <c r="FA132" s="128"/>
      <c r="FB132" s="128"/>
      <c r="FC132" s="128"/>
      <c r="FD132" s="128"/>
      <c r="FE132" s="128"/>
      <c r="FF132" s="128"/>
      <c r="FG132" s="128"/>
      <c r="FH132" s="128"/>
      <c r="FI132" s="128"/>
      <c r="FJ132" s="128"/>
      <c r="FK132" s="128"/>
      <c r="FL132" s="128"/>
      <c r="FM132" s="128"/>
      <c r="FN132" s="128"/>
      <c r="FO132" s="128"/>
      <c r="FP132" s="128"/>
      <c r="FQ132" s="128"/>
      <c r="FR132" s="128"/>
      <c r="FS132" s="128"/>
      <c r="FT132" s="128"/>
      <c r="FU132" s="128"/>
      <c r="FV132" s="128"/>
      <c r="FW132" s="128"/>
      <c r="FX132" s="128"/>
      <c r="FY132" s="128"/>
      <c r="FZ132" s="128"/>
      <c r="GA132" s="128"/>
      <c r="GB132" s="128"/>
      <c r="GC132" s="128"/>
      <c r="GD132" s="128"/>
      <c r="GE132" s="128"/>
      <c r="GF132" s="128"/>
      <c r="GG132" s="128"/>
      <c r="GH132" s="128"/>
      <c r="GI132" s="128"/>
      <c r="GJ132" s="128"/>
      <c r="GK132" s="128"/>
      <c r="GL132" s="128"/>
      <c r="GM132" s="128"/>
      <c r="GN132" s="128"/>
      <c r="GO132" s="128"/>
      <c r="GP132" s="128"/>
      <c r="GQ132" s="128"/>
      <c r="GR132" s="128"/>
    </row>
    <row r="133" spans="7:200" ht="20.100000000000001" customHeight="1">
      <c r="G133" s="126"/>
      <c r="H133" s="126"/>
      <c r="I133" s="126"/>
      <c r="J133" s="126"/>
      <c r="K133" s="126"/>
      <c r="L133" s="126"/>
      <c r="M133" s="126"/>
      <c r="N133" s="126"/>
      <c r="O133" s="126"/>
      <c r="P133" s="126"/>
      <c r="Q133" s="126"/>
      <c r="R133" s="126"/>
      <c r="S133" s="126"/>
      <c r="T133" s="126"/>
      <c r="U133" s="126"/>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8"/>
      <c r="FU133" s="128"/>
      <c r="FV133" s="128"/>
      <c r="FW133" s="128"/>
      <c r="FX133" s="128"/>
      <c r="FY133" s="128"/>
      <c r="FZ133" s="128"/>
      <c r="GA133" s="128"/>
      <c r="GB133" s="128"/>
      <c r="GC133" s="128"/>
      <c r="GD133" s="128"/>
      <c r="GE133" s="128"/>
      <c r="GF133" s="128"/>
      <c r="GG133" s="128"/>
      <c r="GH133" s="128"/>
      <c r="GI133" s="128"/>
      <c r="GJ133" s="128"/>
      <c r="GK133" s="128"/>
      <c r="GL133" s="128"/>
      <c r="GM133" s="128"/>
      <c r="GN133" s="128"/>
      <c r="GO133" s="128"/>
      <c r="GP133" s="128"/>
      <c r="GQ133" s="128"/>
      <c r="GR133" s="128"/>
    </row>
    <row r="134" spans="7:200" ht="20.100000000000001" customHeight="1">
      <c r="G134" s="126"/>
      <c r="H134" s="126"/>
      <c r="I134" s="126"/>
      <c r="J134" s="126"/>
      <c r="K134" s="126"/>
      <c r="L134" s="126"/>
      <c r="M134" s="126"/>
      <c r="N134" s="126"/>
      <c r="O134" s="126"/>
      <c r="P134" s="126"/>
      <c r="Q134" s="126"/>
      <c r="R134" s="126"/>
      <c r="S134" s="126"/>
      <c r="T134" s="126"/>
      <c r="U134" s="126"/>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c r="FY134" s="128"/>
      <c r="FZ134" s="128"/>
      <c r="GA134" s="128"/>
      <c r="GB134" s="128"/>
      <c r="GC134" s="128"/>
      <c r="GD134" s="128"/>
      <c r="GE134" s="128"/>
      <c r="GF134" s="128"/>
      <c r="GG134" s="128"/>
      <c r="GH134" s="128"/>
      <c r="GI134" s="128"/>
      <c r="GJ134" s="128"/>
      <c r="GK134" s="128"/>
      <c r="GL134" s="128"/>
      <c r="GM134" s="128"/>
      <c r="GN134" s="128"/>
      <c r="GO134" s="128"/>
      <c r="GP134" s="128"/>
      <c r="GQ134" s="128"/>
      <c r="GR134" s="128"/>
    </row>
    <row r="135" spans="7:200" ht="20.100000000000001" customHeight="1">
      <c r="G135" s="126"/>
      <c r="H135" s="126"/>
      <c r="I135" s="126"/>
      <c r="J135" s="126"/>
      <c r="K135" s="126"/>
      <c r="L135" s="126"/>
      <c r="M135" s="126"/>
      <c r="N135" s="126"/>
      <c r="O135" s="126"/>
      <c r="P135" s="126"/>
      <c r="Q135" s="126"/>
      <c r="R135" s="126"/>
      <c r="S135" s="126"/>
      <c r="T135" s="126"/>
      <c r="U135" s="126"/>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c r="FY135" s="128"/>
      <c r="FZ135" s="128"/>
      <c r="GA135" s="128"/>
      <c r="GB135" s="128"/>
      <c r="GC135" s="128"/>
      <c r="GD135" s="128"/>
      <c r="GE135" s="128"/>
      <c r="GF135" s="128"/>
      <c r="GG135" s="128"/>
      <c r="GH135" s="128"/>
      <c r="GI135" s="128"/>
      <c r="GJ135" s="128"/>
      <c r="GK135" s="128"/>
      <c r="GL135" s="128"/>
      <c r="GM135" s="128"/>
      <c r="GN135" s="128"/>
      <c r="GO135" s="128"/>
      <c r="GP135" s="128"/>
      <c r="GQ135" s="128"/>
      <c r="GR135" s="128"/>
    </row>
    <row r="136" spans="7:200" ht="20.100000000000001" customHeight="1">
      <c r="G136" s="126"/>
      <c r="H136" s="126"/>
      <c r="I136" s="126"/>
      <c r="J136" s="126"/>
      <c r="K136" s="126"/>
      <c r="L136" s="126"/>
      <c r="M136" s="126"/>
      <c r="N136" s="126"/>
      <c r="O136" s="126"/>
      <c r="P136" s="126"/>
      <c r="Q136" s="126"/>
      <c r="R136" s="126"/>
      <c r="S136" s="126"/>
      <c r="T136" s="126"/>
      <c r="U136" s="126"/>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c r="DP136" s="128"/>
      <c r="DQ136" s="128"/>
      <c r="DR136" s="128"/>
      <c r="DS136" s="128"/>
      <c r="DT136" s="128"/>
      <c r="DU136" s="128"/>
      <c r="DV136" s="128"/>
      <c r="DW136" s="128"/>
      <c r="DX136" s="128"/>
      <c r="DY136" s="128"/>
      <c r="DZ136" s="128"/>
      <c r="EA136" s="128"/>
      <c r="EB136" s="128"/>
      <c r="EC136" s="128"/>
      <c r="ED136" s="128"/>
      <c r="EE136" s="128"/>
      <c r="EF136" s="128"/>
      <c r="EG136" s="128"/>
      <c r="EH136" s="128"/>
      <c r="EI136" s="128"/>
      <c r="EJ136" s="128"/>
      <c r="EK136" s="128"/>
      <c r="EL136" s="128"/>
      <c r="EM136" s="128"/>
      <c r="EN136" s="128"/>
      <c r="EO136" s="128"/>
      <c r="EP136" s="128"/>
      <c r="EQ136" s="128"/>
      <c r="ER136" s="128"/>
      <c r="ES136" s="128"/>
      <c r="ET136" s="128"/>
      <c r="EU136" s="128"/>
      <c r="EV136" s="128"/>
      <c r="EW136" s="128"/>
      <c r="EX136" s="128"/>
      <c r="EY136" s="128"/>
      <c r="EZ136" s="128"/>
      <c r="FA136" s="128"/>
      <c r="FB136" s="128"/>
      <c r="FC136" s="128"/>
      <c r="FD136" s="128"/>
      <c r="FE136" s="128"/>
      <c r="FF136" s="128"/>
      <c r="FG136" s="128"/>
      <c r="FH136" s="128"/>
      <c r="FI136" s="128"/>
      <c r="FJ136" s="128"/>
      <c r="FK136" s="128"/>
      <c r="FL136" s="128"/>
      <c r="FM136" s="128"/>
      <c r="FN136" s="128"/>
      <c r="FO136" s="128"/>
      <c r="FP136" s="128"/>
      <c r="FQ136" s="128"/>
      <c r="FR136" s="128"/>
      <c r="FS136" s="128"/>
      <c r="FT136" s="128"/>
      <c r="FU136" s="128"/>
      <c r="FV136" s="128"/>
      <c r="FW136" s="128"/>
      <c r="FX136" s="128"/>
      <c r="FY136" s="128"/>
      <c r="FZ136" s="128"/>
      <c r="GA136" s="128"/>
      <c r="GB136" s="128"/>
      <c r="GC136" s="128"/>
      <c r="GD136" s="128"/>
      <c r="GE136" s="128"/>
      <c r="GF136" s="128"/>
      <c r="GG136" s="128"/>
      <c r="GH136" s="128"/>
      <c r="GI136" s="128"/>
      <c r="GJ136" s="128"/>
      <c r="GK136" s="128"/>
      <c r="GL136" s="128"/>
      <c r="GM136" s="128"/>
      <c r="GN136" s="128"/>
      <c r="GO136" s="128"/>
      <c r="GP136" s="128"/>
      <c r="GQ136" s="128"/>
      <c r="GR136" s="128"/>
    </row>
    <row r="137" spans="7:200" ht="20.100000000000001" customHeight="1">
      <c r="G137" s="126"/>
      <c r="H137" s="126"/>
      <c r="I137" s="126"/>
      <c r="J137" s="126"/>
      <c r="K137" s="126"/>
      <c r="L137" s="126"/>
      <c r="M137" s="126"/>
      <c r="N137" s="126"/>
      <c r="O137" s="126"/>
      <c r="P137" s="126"/>
      <c r="Q137" s="126"/>
      <c r="R137" s="126"/>
      <c r="S137" s="126"/>
      <c r="T137" s="126"/>
      <c r="U137" s="126"/>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8"/>
      <c r="DV137" s="128"/>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8"/>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8"/>
      <c r="GQ137" s="128"/>
      <c r="GR137" s="128"/>
    </row>
    <row r="138" spans="7:200" ht="20.100000000000001" customHeight="1">
      <c r="G138" s="126"/>
      <c r="H138" s="126"/>
      <c r="I138" s="126"/>
      <c r="J138" s="126"/>
      <c r="K138" s="126"/>
      <c r="L138" s="126"/>
      <c r="M138" s="126"/>
      <c r="N138" s="126"/>
      <c r="O138" s="126"/>
      <c r="P138" s="126"/>
      <c r="Q138" s="126"/>
      <c r="R138" s="126"/>
      <c r="S138" s="126"/>
      <c r="T138" s="126"/>
      <c r="U138" s="126"/>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128"/>
      <c r="EX138" s="128"/>
      <c r="EY138" s="128"/>
      <c r="EZ138" s="128"/>
      <c r="FA138" s="128"/>
      <c r="FB138" s="128"/>
      <c r="FC138" s="128"/>
      <c r="FD138" s="128"/>
      <c r="FE138" s="128"/>
      <c r="FF138" s="128"/>
      <c r="FG138" s="128"/>
      <c r="FH138" s="128"/>
      <c r="FI138" s="128"/>
      <c r="FJ138" s="128"/>
      <c r="FK138" s="128"/>
      <c r="FL138" s="128"/>
      <c r="FM138" s="128"/>
      <c r="FN138" s="128"/>
      <c r="FO138" s="128"/>
      <c r="FP138" s="128"/>
      <c r="FQ138" s="128"/>
      <c r="FR138" s="128"/>
      <c r="FS138" s="128"/>
      <c r="FT138" s="128"/>
      <c r="FU138" s="128"/>
      <c r="FV138" s="128"/>
      <c r="FW138" s="128"/>
      <c r="FX138" s="128"/>
      <c r="FY138" s="128"/>
      <c r="FZ138" s="128"/>
      <c r="GA138" s="128"/>
      <c r="GB138" s="128"/>
      <c r="GC138" s="128"/>
      <c r="GD138" s="128"/>
      <c r="GE138" s="128"/>
      <c r="GF138" s="128"/>
      <c r="GG138" s="128"/>
      <c r="GH138" s="128"/>
      <c r="GI138" s="128"/>
      <c r="GJ138" s="128"/>
      <c r="GK138" s="128"/>
      <c r="GL138" s="128"/>
      <c r="GM138" s="128"/>
      <c r="GN138" s="128"/>
      <c r="GO138" s="128"/>
      <c r="GP138" s="128"/>
      <c r="GQ138" s="128"/>
      <c r="GR138" s="128"/>
    </row>
    <row r="139" spans="7:200" ht="20.100000000000001" customHeight="1">
      <c r="G139" s="126"/>
      <c r="H139" s="126"/>
      <c r="I139" s="126"/>
      <c r="J139" s="126"/>
      <c r="K139" s="126"/>
      <c r="L139" s="126"/>
      <c r="M139" s="126"/>
      <c r="N139" s="126"/>
      <c r="O139" s="126"/>
      <c r="P139" s="126"/>
      <c r="Q139" s="126"/>
      <c r="R139" s="126"/>
      <c r="S139" s="126"/>
      <c r="T139" s="126"/>
      <c r="U139" s="126"/>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8"/>
      <c r="EU139" s="128"/>
      <c r="EV139" s="128"/>
      <c r="EW139" s="128"/>
      <c r="EX139" s="128"/>
      <c r="EY139" s="128"/>
      <c r="EZ139" s="128"/>
      <c r="FA139" s="128"/>
      <c r="FB139" s="128"/>
      <c r="FC139" s="128"/>
      <c r="FD139" s="128"/>
      <c r="FE139" s="128"/>
      <c r="FF139" s="128"/>
      <c r="FG139" s="128"/>
      <c r="FH139" s="128"/>
      <c r="FI139" s="128"/>
      <c r="FJ139" s="128"/>
      <c r="FK139" s="128"/>
      <c r="FL139" s="128"/>
      <c r="FM139" s="128"/>
      <c r="FN139" s="128"/>
      <c r="FO139" s="128"/>
      <c r="FP139" s="128"/>
      <c r="FQ139" s="128"/>
      <c r="FR139" s="128"/>
      <c r="FS139" s="128"/>
      <c r="FT139" s="128"/>
      <c r="FU139" s="128"/>
      <c r="FV139" s="128"/>
      <c r="FW139" s="128"/>
      <c r="FX139" s="128"/>
      <c r="FY139" s="128"/>
      <c r="FZ139" s="128"/>
      <c r="GA139" s="128"/>
      <c r="GB139" s="128"/>
      <c r="GC139" s="128"/>
      <c r="GD139" s="128"/>
      <c r="GE139" s="128"/>
      <c r="GF139" s="128"/>
      <c r="GG139" s="128"/>
      <c r="GH139" s="128"/>
      <c r="GI139" s="128"/>
      <c r="GJ139" s="128"/>
      <c r="GK139" s="128"/>
      <c r="GL139" s="128"/>
      <c r="GM139" s="128"/>
      <c r="GN139" s="128"/>
      <c r="GO139" s="128"/>
      <c r="GP139" s="128"/>
      <c r="GQ139" s="128"/>
      <c r="GR139" s="128"/>
    </row>
    <row r="140" spans="7:200" ht="20.100000000000001" customHeight="1">
      <c r="G140" s="126"/>
      <c r="H140" s="126"/>
      <c r="I140" s="126"/>
      <c r="J140" s="126"/>
      <c r="K140" s="126"/>
      <c r="L140" s="126"/>
      <c r="M140" s="126"/>
      <c r="N140" s="126"/>
      <c r="O140" s="126"/>
      <c r="P140" s="126"/>
      <c r="Q140" s="126"/>
      <c r="R140" s="126"/>
      <c r="S140" s="126"/>
      <c r="T140" s="126"/>
      <c r="U140" s="126"/>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28"/>
      <c r="EJ140" s="128"/>
      <c r="EK140" s="128"/>
      <c r="EL140" s="128"/>
      <c r="EM140" s="128"/>
      <c r="EN140" s="128"/>
      <c r="EO140" s="128"/>
      <c r="EP140" s="128"/>
      <c r="EQ140" s="128"/>
      <c r="ER140" s="128"/>
      <c r="ES140" s="128"/>
      <c r="ET140" s="128"/>
      <c r="EU140" s="128"/>
      <c r="EV140" s="128"/>
      <c r="EW140" s="128"/>
      <c r="EX140" s="128"/>
      <c r="EY140" s="128"/>
      <c r="EZ140" s="128"/>
      <c r="FA140" s="128"/>
      <c r="FB140" s="128"/>
      <c r="FC140" s="128"/>
      <c r="FD140" s="128"/>
      <c r="FE140" s="128"/>
      <c r="FF140" s="128"/>
      <c r="FG140" s="128"/>
      <c r="FH140" s="128"/>
      <c r="FI140" s="128"/>
      <c r="FJ140" s="128"/>
      <c r="FK140" s="128"/>
      <c r="FL140" s="128"/>
      <c r="FM140" s="128"/>
      <c r="FN140" s="128"/>
      <c r="FO140" s="128"/>
      <c r="FP140" s="128"/>
      <c r="FQ140" s="128"/>
      <c r="FR140" s="128"/>
      <c r="FS140" s="128"/>
      <c r="FT140" s="128"/>
      <c r="FU140" s="128"/>
      <c r="FV140" s="128"/>
      <c r="FW140" s="128"/>
      <c r="FX140" s="128"/>
      <c r="FY140" s="128"/>
      <c r="FZ140" s="128"/>
      <c r="GA140" s="128"/>
      <c r="GB140" s="128"/>
      <c r="GC140" s="128"/>
      <c r="GD140" s="128"/>
      <c r="GE140" s="128"/>
      <c r="GF140" s="128"/>
      <c r="GG140" s="128"/>
      <c r="GH140" s="128"/>
      <c r="GI140" s="128"/>
      <c r="GJ140" s="128"/>
      <c r="GK140" s="128"/>
      <c r="GL140" s="128"/>
      <c r="GM140" s="128"/>
      <c r="GN140" s="128"/>
      <c r="GO140" s="128"/>
      <c r="GP140" s="128"/>
      <c r="GQ140" s="128"/>
      <c r="GR140" s="128"/>
    </row>
    <row r="141" spans="7:200" ht="20.100000000000001" customHeight="1">
      <c r="G141" s="126"/>
      <c r="H141" s="126"/>
      <c r="I141" s="126"/>
      <c r="J141" s="126"/>
      <c r="K141" s="126"/>
      <c r="L141" s="126"/>
      <c r="M141" s="126"/>
      <c r="N141" s="126"/>
      <c r="O141" s="126"/>
      <c r="P141" s="126"/>
      <c r="Q141" s="126"/>
      <c r="R141" s="126"/>
      <c r="S141" s="126"/>
      <c r="T141" s="126"/>
      <c r="U141" s="126"/>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c r="FY141" s="128"/>
      <c r="FZ141" s="128"/>
      <c r="GA141" s="128"/>
      <c r="GB141" s="128"/>
      <c r="GC141" s="128"/>
      <c r="GD141" s="128"/>
      <c r="GE141" s="128"/>
      <c r="GF141" s="128"/>
      <c r="GG141" s="128"/>
      <c r="GH141" s="128"/>
      <c r="GI141" s="128"/>
      <c r="GJ141" s="128"/>
      <c r="GK141" s="128"/>
      <c r="GL141" s="128"/>
      <c r="GM141" s="128"/>
      <c r="GN141" s="128"/>
      <c r="GO141" s="128"/>
      <c r="GP141" s="128"/>
      <c r="GQ141" s="128"/>
      <c r="GR141" s="128"/>
    </row>
    <row r="142" spans="7:200" ht="20.100000000000001" customHeight="1">
      <c r="G142" s="126"/>
      <c r="H142" s="126"/>
      <c r="I142" s="126"/>
      <c r="J142" s="126"/>
      <c r="K142" s="126"/>
      <c r="L142" s="126"/>
      <c r="M142" s="126"/>
      <c r="N142" s="126"/>
      <c r="O142" s="126"/>
      <c r="P142" s="126"/>
      <c r="Q142" s="126"/>
      <c r="R142" s="126"/>
      <c r="S142" s="126"/>
      <c r="T142" s="126"/>
      <c r="U142" s="126"/>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c r="FY142" s="128"/>
      <c r="FZ142" s="128"/>
      <c r="GA142" s="128"/>
      <c r="GB142" s="128"/>
      <c r="GC142" s="128"/>
      <c r="GD142" s="128"/>
      <c r="GE142" s="128"/>
      <c r="GF142" s="128"/>
      <c r="GG142" s="128"/>
      <c r="GH142" s="128"/>
      <c r="GI142" s="128"/>
      <c r="GJ142" s="128"/>
      <c r="GK142" s="128"/>
      <c r="GL142" s="128"/>
      <c r="GM142" s="128"/>
      <c r="GN142" s="128"/>
      <c r="GO142" s="128"/>
      <c r="GP142" s="128"/>
      <c r="GQ142" s="128"/>
      <c r="GR142" s="128"/>
    </row>
    <row r="143" spans="7:200" ht="20.100000000000001" customHeight="1">
      <c r="G143" s="126"/>
      <c r="H143" s="126"/>
      <c r="I143" s="126"/>
      <c r="J143" s="126"/>
      <c r="K143" s="126"/>
      <c r="L143" s="126"/>
      <c r="M143" s="126"/>
      <c r="N143" s="126"/>
      <c r="O143" s="126"/>
      <c r="P143" s="126"/>
      <c r="Q143" s="126"/>
      <c r="R143" s="126"/>
      <c r="S143" s="126"/>
      <c r="T143" s="126"/>
      <c r="U143" s="126"/>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c r="FF143" s="128"/>
      <c r="FG143" s="128"/>
      <c r="FH143" s="128"/>
      <c r="FI143" s="128"/>
      <c r="FJ143" s="128"/>
      <c r="FK143" s="128"/>
      <c r="FL143" s="128"/>
      <c r="FM143" s="128"/>
      <c r="FN143" s="128"/>
      <c r="FO143" s="128"/>
      <c r="FP143" s="128"/>
      <c r="FQ143" s="128"/>
      <c r="FR143" s="128"/>
      <c r="FS143" s="128"/>
      <c r="FT143" s="128"/>
      <c r="FU143" s="128"/>
      <c r="FV143" s="128"/>
      <c r="FW143" s="128"/>
      <c r="FX143" s="128"/>
      <c r="FY143" s="128"/>
      <c r="FZ143" s="128"/>
      <c r="GA143" s="128"/>
      <c r="GB143" s="128"/>
      <c r="GC143" s="128"/>
      <c r="GD143" s="128"/>
      <c r="GE143" s="128"/>
      <c r="GF143" s="128"/>
      <c r="GG143" s="128"/>
      <c r="GH143" s="128"/>
      <c r="GI143" s="128"/>
      <c r="GJ143" s="128"/>
      <c r="GK143" s="128"/>
      <c r="GL143" s="128"/>
      <c r="GM143" s="128"/>
      <c r="GN143" s="128"/>
      <c r="GO143" s="128"/>
      <c r="GP143" s="128"/>
      <c r="GQ143" s="128"/>
      <c r="GR143" s="128"/>
    </row>
    <row r="144" spans="7:200" ht="20.100000000000001" customHeight="1">
      <c r="G144" s="126"/>
      <c r="H144" s="126"/>
      <c r="I144" s="126"/>
      <c r="J144" s="126"/>
      <c r="K144" s="126"/>
      <c r="L144" s="126"/>
      <c r="M144" s="126"/>
      <c r="N144" s="126"/>
      <c r="O144" s="126"/>
      <c r="P144" s="126"/>
      <c r="Q144" s="126"/>
      <c r="R144" s="126"/>
      <c r="S144" s="126"/>
      <c r="T144" s="126"/>
      <c r="U144" s="126"/>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c r="DP144" s="128"/>
      <c r="DQ144" s="128"/>
      <c r="DR144" s="128"/>
      <c r="DS144" s="128"/>
      <c r="DT144" s="128"/>
      <c r="DU144" s="128"/>
      <c r="DV144" s="128"/>
      <c r="DW144" s="128"/>
      <c r="DX144" s="128"/>
      <c r="DY144" s="128"/>
      <c r="DZ144" s="128"/>
      <c r="EA144" s="128"/>
      <c r="EB144" s="128"/>
      <c r="EC144" s="128"/>
      <c r="ED144" s="128"/>
      <c r="EE144" s="128"/>
      <c r="EF144" s="128"/>
      <c r="EG144" s="128"/>
      <c r="EH144" s="128"/>
      <c r="EI144" s="128"/>
      <c r="EJ144" s="128"/>
      <c r="EK144" s="128"/>
      <c r="EL144" s="128"/>
      <c r="EM144" s="128"/>
      <c r="EN144" s="128"/>
      <c r="EO144" s="128"/>
      <c r="EP144" s="128"/>
      <c r="EQ144" s="128"/>
      <c r="ER144" s="128"/>
      <c r="ES144" s="128"/>
      <c r="ET144" s="128"/>
      <c r="EU144" s="128"/>
      <c r="EV144" s="128"/>
      <c r="EW144" s="128"/>
      <c r="EX144" s="128"/>
      <c r="EY144" s="128"/>
      <c r="EZ144" s="128"/>
      <c r="FA144" s="128"/>
      <c r="FB144" s="128"/>
      <c r="FC144" s="128"/>
      <c r="FD144" s="128"/>
      <c r="FE144" s="128"/>
      <c r="FF144" s="128"/>
      <c r="FG144" s="128"/>
      <c r="FH144" s="128"/>
      <c r="FI144" s="128"/>
      <c r="FJ144" s="128"/>
      <c r="FK144" s="128"/>
      <c r="FL144" s="128"/>
      <c r="FM144" s="128"/>
      <c r="FN144" s="128"/>
      <c r="FO144" s="128"/>
      <c r="FP144" s="128"/>
      <c r="FQ144" s="128"/>
      <c r="FR144" s="128"/>
      <c r="FS144" s="128"/>
      <c r="FT144" s="128"/>
      <c r="FU144" s="128"/>
      <c r="FV144" s="128"/>
      <c r="FW144" s="128"/>
      <c r="FX144" s="128"/>
      <c r="FY144" s="128"/>
      <c r="FZ144" s="128"/>
      <c r="GA144" s="128"/>
      <c r="GB144" s="128"/>
      <c r="GC144" s="128"/>
      <c r="GD144" s="128"/>
      <c r="GE144" s="128"/>
      <c r="GF144" s="128"/>
      <c r="GG144" s="128"/>
      <c r="GH144" s="128"/>
      <c r="GI144" s="128"/>
      <c r="GJ144" s="128"/>
      <c r="GK144" s="128"/>
      <c r="GL144" s="128"/>
      <c r="GM144" s="128"/>
      <c r="GN144" s="128"/>
      <c r="GO144" s="128"/>
      <c r="GP144" s="128"/>
      <c r="GQ144" s="128"/>
      <c r="GR144" s="128"/>
    </row>
    <row r="145" spans="7:200" ht="20.100000000000001" customHeight="1">
      <c r="G145" s="126"/>
      <c r="H145" s="126"/>
      <c r="I145" s="126"/>
      <c r="J145" s="126"/>
      <c r="K145" s="126"/>
      <c r="L145" s="126"/>
      <c r="M145" s="126"/>
      <c r="N145" s="126"/>
      <c r="O145" s="126"/>
      <c r="P145" s="126"/>
      <c r="Q145" s="126"/>
      <c r="R145" s="126"/>
      <c r="S145" s="126"/>
      <c r="T145" s="126"/>
      <c r="U145" s="126"/>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c r="EZ145" s="128"/>
      <c r="FA145" s="128"/>
      <c r="FB145" s="128"/>
      <c r="FC145" s="128"/>
      <c r="FD145" s="128"/>
      <c r="FE145" s="128"/>
      <c r="FF145" s="128"/>
      <c r="FG145" s="128"/>
      <c r="FH145" s="128"/>
      <c r="FI145" s="128"/>
      <c r="FJ145" s="128"/>
      <c r="FK145" s="128"/>
      <c r="FL145" s="128"/>
      <c r="FM145" s="128"/>
      <c r="FN145" s="128"/>
      <c r="FO145" s="128"/>
      <c r="FP145" s="128"/>
      <c r="FQ145" s="128"/>
      <c r="FR145" s="128"/>
      <c r="FS145" s="128"/>
      <c r="FT145" s="128"/>
      <c r="FU145" s="128"/>
      <c r="FV145" s="128"/>
      <c r="FW145" s="128"/>
      <c r="FX145" s="128"/>
      <c r="FY145" s="128"/>
      <c r="FZ145" s="128"/>
      <c r="GA145" s="128"/>
      <c r="GB145" s="128"/>
      <c r="GC145" s="128"/>
      <c r="GD145" s="128"/>
      <c r="GE145" s="128"/>
      <c r="GF145" s="128"/>
      <c r="GG145" s="128"/>
      <c r="GH145" s="128"/>
      <c r="GI145" s="128"/>
      <c r="GJ145" s="128"/>
      <c r="GK145" s="128"/>
      <c r="GL145" s="128"/>
      <c r="GM145" s="128"/>
      <c r="GN145" s="128"/>
      <c r="GO145" s="128"/>
      <c r="GP145" s="128"/>
      <c r="GQ145" s="128"/>
      <c r="GR145" s="128"/>
    </row>
    <row r="146" spans="7:200" ht="20.100000000000001" customHeight="1">
      <c r="G146" s="126"/>
      <c r="H146" s="126"/>
      <c r="I146" s="126"/>
      <c r="J146" s="126"/>
      <c r="K146" s="126"/>
      <c r="L146" s="126"/>
      <c r="M146" s="126"/>
      <c r="N146" s="126"/>
      <c r="O146" s="126"/>
      <c r="P146" s="126"/>
      <c r="Q146" s="126"/>
      <c r="R146" s="126"/>
      <c r="S146" s="126"/>
      <c r="T146" s="126"/>
      <c r="U146" s="126"/>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c r="FY146" s="128"/>
      <c r="FZ146" s="128"/>
      <c r="GA146" s="128"/>
      <c r="GB146" s="128"/>
      <c r="GC146" s="128"/>
      <c r="GD146" s="128"/>
      <c r="GE146" s="128"/>
      <c r="GF146" s="128"/>
      <c r="GG146" s="128"/>
      <c r="GH146" s="128"/>
      <c r="GI146" s="128"/>
      <c r="GJ146" s="128"/>
      <c r="GK146" s="128"/>
      <c r="GL146" s="128"/>
      <c r="GM146" s="128"/>
      <c r="GN146" s="128"/>
      <c r="GO146" s="128"/>
      <c r="GP146" s="128"/>
      <c r="GQ146" s="128"/>
      <c r="GR146" s="128"/>
    </row>
    <row r="147" spans="7:200" ht="20.100000000000001" customHeight="1">
      <c r="G147" s="126"/>
      <c r="H147" s="126"/>
      <c r="I147" s="126"/>
      <c r="J147" s="126"/>
      <c r="K147" s="126"/>
      <c r="L147" s="126"/>
      <c r="M147" s="126"/>
      <c r="N147" s="126"/>
      <c r="O147" s="126"/>
      <c r="P147" s="126"/>
      <c r="Q147" s="126"/>
      <c r="R147" s="126"/>
      <c r="S147" s="126"/>
      <c r="T147" s="126"/>
      <c r="U147" s="126"/>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c r="FY147" s="128"/>
      <c r="FZ147" s="128"/>
      <c r="GA147" s="128"/>
      <c r="GB147" s="128"/>
      <c r="GC147" s="128"/>
      <c r="GD147" s="128"/>
      <c r="GE147" s="128"/>
      <c r="GF147" s="128"/>
      <c r="GG147" s="128"/>
      <c r="GH147" s="128"/>
      <c r="GI147" s="128"/>
      <c r="GJ147" s="128"/>
      <c r="GK147" s="128"/>
      <c r="GL147" s="128"/>
      <c r="GM147" s="128"/>
      <c r="GN147" s="128"/>
      <c r="GO147" s="128"/>
      <c r="GP147" s="128"/>
      <c r="GQ147" s="128"/>
      <c r="GR147" s="128"/>
    </row>
    <row r="148" spans="7:200" ht="20.100000000000001" customHeight="1">
      <c r="G148" s="126"/>
      <c r="H148" s="126"/>
      <c r="I148" s="126"/>
      <c r="J148" s="126"/>
      <c r="K148" s="126"/>
      <c r="L148" s="126"/>
      <c r="M148" s="126"/>
      <c r="N148" s="126"/>
      <c r="O148" s="126"/>
      <c r="P148" s="126"/>
      <c r="Q148" s="126"/>
      <c r="R148" s="126"/>
      <c r="S148" s="126"/>
      <c r="T148" s="126"/>
      <c r="U148" s="126"/>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c r="FY148" s="128"/>
      <c r="FZ148" s="128"/>
      <c r="GA148" s="128"/>
      <c r="GB148" s="128"/>
      <c r="GC148" s="128"/>
      <c r="GD148" s="128"/>
      <c r="GE148" s="128"/>
      <c r="GF148" s="128"/>
      <c r="GG148" s="128"/>
      <c r="GH148" s="128"/>
      <c r="GI148" s="128"/>
      <c r="GJ148" s="128"/>
      <c r="GK148" s="128"/>
      <c r="GL148" s="128"/>
      <c r="GM148" s="128"/>
      <c r="GN148" s="128"/>
      <c r="GO148" s="128"/>
      <c r="GP148" s="128"/>
      <c r="GQ148" s="128"/>
      <c r="GR148" s="128"/>
    </row>
    <row r="149" spans="7:200" ht="20.100000000000001" customHeight="1">
      <c r="G149" s="126"/>
      <c r="H149" s="126"/>
      <c r="I149" s="126"/>
      <c r="J149" s="126"/>
      <c r="K149" s="126"/>
      <c r="L149" s="126"/>
      <c r="M149" s="126"/>
      <c r="N149" s="126"/>
      <c r="O149" s="126"/>
      <c r="P149" s="126"/>
      <c r="Q149" s="126"/>
      <c r="R149" s="126"/>
      <c r="S149" s="126"/>
      <c r="T149" s="126"/>
      <c r="U149" s="126"/>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c r="FY149" s="128"/>
      <c r="FZ149" s="128"/>
      <c r="GA149" s="128"/>
      <c r="GB149" s="128"/>
      <c r="GC149" s="128"/>
      <c r="GD149" s="128"/>
      <c r="GE149" s="128"/>
      <c r="GF149" s="128"/>
      <c r="GG149" s="128"/>
      <c r="GH149" s="128"/>
      <c r="GI149" s="128"/>
      <c r="GJ149" s="128"/>
      <c r="GK149" s="128"/>
      <c r="GL149" s="128"/>
      <c r="GM149" s="128"/>
      <c r="GN149" s="128"/>
      <c r="GO149" s="128"/>
      <c r="GP149" s="128"/>
      <c r="GQ149" s="128"/>
      <c r="GR149" s="128"/>
    </row>
    <row r="150" spans="7:200" ht="20.100000000000001" customHeight="1">
      <c r="G150" s="126"/>
      <c r="H150" s="126"/>
      <c r="I150" s="126"/>
      <c r="J150" s="126"/>
      <c r="K150" s="126"/>
      <c r="L150" s="126"/>
      <c r="M150" s="126"/>
      <c r="N150" s="126"/>
      <c r="O150" s="126"/>
      <c r="P150" s="126"/>
      <c r="Q150" s="126"/>
      <c r="R150" s="126"/>
      <c r="S150" s="126"/>
      <c r="T150" s="126"/>
      <c r="U150" s="126"/>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c r="FY150" s="128"/>
      <c r="FZ150" s="128"/>
      <c r="GA150" s="128"/>
      <c r="GB150" s="128"/>
      <c r="GC150" s="128"/>
      <c r="GD150" s="128"/>
      <c r="GE150" s="128"/>
      <c r="GF150" s="128"/>
      <c r="GG150" s="128"/>
      <c r="GH150" s="128"/>
      <c r="GI150" s="128"/>
      <c r="GJ150" s="128"/>
      <c r="GK150" s="128"/>
      <c r="GL150" s="128"/>
      <c r="GM150" s="128"/>
      <c r="GN150" s="128"/>
      <c r="GO150" s="128"/>
      <c r="GP150" s="128"/>
      <c r="GQ150" s="128"/>
      <c r="GR150" s="128"/>
    </row>
    <row r="151" spans="7:200" ht="20.100000000000001" customHeight="1">
      <c r="G151" s="126"/>
      <c r="H151" s="126"/>
      <c r="I151" s="126"/>
      <c r="J151" s="126"/>
      <c r="K151" s="126"/>
      <c r="L151" s="126"/>
      <c r="M151" s="126"/>
      <c r="N151" s="126"/>
      <c r="O151" s="126"/>
      <c r="P151" s="126"/>
      <c r="Q151" s="126"/>
      <c r="R151" s="126"/>
      <c r="S151" s="126"/>
      <c r="T151" s="126"/>
      <c r="U151" s="126"/>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c r="FY151" s="128"/>
      <c r="FZ151" s="128"/>
      <c r="GA151" s="128"/>
      <c r="GB151" s="128"/>
      <c r="GC151" s="128"/>
      <c r="GD151" s="128"/>
      <c r="GE151" s="128"/>
      <c r="GF151" s="128"/>
      <c r="GG151" s="128"/>
      <c r="GH151" s="128"/>
      <c r="GI151" s="128"/>
      <c r="GJ151" s="128"/>
      <c r="GK151" s="128"/>
      <c r="GL151" s="128"/>
      <c r="GM151" s="128"/>
      <c r="GN151" s="128"/>
      <c r="GO151" s="128"/>
      <c r="GP151" s="128"/>
      <c r="GQ151" s="128"/>
      <c r="GR151" s="128"/>
    </row>
    <row r="152" spans="7:200" ht="20.100000000000001" customHeight="1">
      <c r="G152" s="126"/>
      <c r="H152" s="126"/>
      <c r="I152" s="126"/>
      <c r="J152" s="126"/>
      <c r="K152" s="126"/>
      <c r="L152" s="126"/>
      <c r="M152" s="126"/>
      <c r="N152" s="126"/>
      <c r="O152" s="126"/>
      <c r="P152" s="126"/>
      <c r="Q152" s="126"/>
      <c r="R152" s="126"/>
      <c r="S152" s="126"/>
      <c r="T152" s="126"/>
      <c r="U152" s="126"/>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8"/>
      <c r="EJ152" s="128"/>
      <c r="EK152" s="128"/>
      <c r="EL152" s="128"/>
      <c r="EM152" s="128"/>
      <c r="EN152" s="128"/>
      <c r="EO152" s="128"/>
      <c r="EP152" s="128"/>
      <c r="EQ152" s="128"/>
      <c r="ER152" s="128"/>
      <c r="ES152" s="128"/>
      <c r="ET152" s="128"/>
      <c r="EU152" s="128"/>
      <c r="EV152" s="128"/>
      <c r="EW152" s="128"/>
      <c r="EX152" s="128"/>
      <c r="EY152" s="128"/>
      <c r="EZ152" s="128"/>
      <c r="FA152" s="128"/>
      <c r="FB152" s="128"/>
      <c r="FC152" s="128"/>
      <c r="FD152" s="128"/>
      <c r="FE152" s="128"/>
      <c r="FF152" s="128"/>
      <c r="FG152" s="128"/>
      <c r="FH152" s="128"/>
      <c r="FI152" s="128"/>
      <c r="FJ152" s="128"/>
      <c r="FK152" s="128"/>
      <c r="FL152" s="128"/>
      <c r="FM152" s="128"/>
      <c r="FN152" s="128"/>
      <c r="FO152" s="128"/>
      <c r="FP152" s="128"/>
      <c r="FQ152" s="128"/>
      <c r="FR152" s="128"/>
      <c r="FS152" s="128"/>
      <c r="FT152" s="128"/>
      <c r="FU152" s="128"/>
      <c r="FV152" s="128"/>
      <c r="FW152" s="128"/>
      <c r="FX152" s="128"/>
      <c r="FY152" s="128"/>
      <c r="FZ152" s="128"/>
      <c r="GA152" s="128"/>
      <c r="GB152" s="128"/>
      <c r="GC152" s="128"/>
      <c r="GD152" s="128"/>
      <c r="GE152" s="128"/>
      <c r="GF152" s="128"/>
      <c r="GG152" s="128"/>
      <c r="GH152" s="128"/>
      <c r="GI152" s="128"/>
      <c r="GJ152" s="128"/>
      <c r="GK152" s="128"/>
      <c r="GL152" s="128"/>
      <c r="GM152" s="128"/>
      <c r="GN152" s="128"/>
      <c r="GO152" s="128"/>
      <c r="GP152" s="128"/>
      <c r="GQ152" s="128"/>
      <c r="GR152" s="128"/>
    </row>
    <row r="153" spans="7:200" ht="20.100000000000001" customHeight="1">
      <c r="G153" s="126"/>
      <c r="H153" s="126"/>
      <c r="I153" s="126"/>
      <c r="J153" s="126"/>
      <c r="K153" s="126"/>
      <c r="L153" s="126"/>
      <c r="M153" s="126"/>
      <c r="N153" s="126"/>
      <c r="O153" s="126"/>
      <c r="P153" s="126"/>
      <c r="Q153" s="126"/>
      <c r="R153" s="126"/>
      <c r="S153" s="126"/>
      <c r="T153" s="126"/>
      <c r="U153" s="126"/>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c r="DP153" s="128"/>
      <c r="DQ153" s="128"/>
      <c r="DR153" s="128"/>
      <c r="DS153" s="128"/>
      <c r="DT153" s="128"/>
      <c r="DU153" s="128"/>
      <c r="DV153" s="128"/>
      <c r="DW153" s="128"/>
      <c r="DX153" s="128"/>
      <c r="DY153" s="128"/>
      <c r="DZ153" s="128"/>
      <c r="EA153" s="128"/>
      <c r="EB153" s="128"/>
      <c r="EC153" s="128"/>
      <c r="ED153" s="128"/>
      <c r="EE153" s="128"/>
      <c r="EF153" s="128"/>
      <c r="EG153" s="128"/>
      <c r="EH153" s="128"/>
      <c r="EI153" s="128"/>
      <c r="EJ153" s="128"/>
      <c r="EK153" s="128"/>
      <c r="EL153" s="128"/>
      <c r="EM153" s="128"/>
      <c r="EN153" s="128"/>
      <c r="EO153" s="128"/>
      <c r="EP153" s="128"/>
      <c r="EQ153" s="128"/>
      <c r="ER153" s="128"/>
      <c r="ES153" s="128"/>
      <c r="ET153" s="128"/>
      <c r="EU153" s="128"/>
      <c r="EV153" s="128"/>
      <c r="EW153" s="128"/>
      <c r="EX153" s="128"/>
      <c r="EY153" s="128"/>
      <c r="EZ153" s="128"/>
      <c r="FA153" s="128"/>
      <c r="FB153" s="128"/>
      <c r="FC153" s="128"/>
      <c r="FD153" s="128"/>
      <c r="FE153" s="128"/>
      <c r="FF153" s="128"/>
      <c r="FG153" s="128"/>
      <c r="FH153" s="128"/>
      <c r="FI153" s="128"/>
      <c r="FJ153" s="128"/>
      <c r="FK153" s="128"/>
      <c r="FL153" s="128"/>
      <c r="FM153" s="128"/>
      <c r="FN153" s="128"/>
      <c r="FO153" s="128"/>
      <c r="FP153" s="128"/>
      <c r="FQ153" s="128"/>
      <c r="FR153" s="128"/>
      <c r="FS153" s="128"/>
      <c r="FT153" s="128"/>
      <c r="FU153" s="128"/>
      <c r="FV153" s="128"/>
      <c r="FW153" s="128"/>
      <c r="FX153" s="128"/>
      <c r="FY153" s="128"/>
      <c r="FZ153" s="128"/>
      <c r="GA153" s="128"/>
      <c r="GB153" s="128"/>
      <c r="GC153" s="128"/>
      <c r="GD153" s="128"/>
      <c r="GE153" s="128"/>
      <c r="GF153" s="128"/>
      <c r="GG153" s="128"/>
      <c r="GH153" s="128"/>
      <c r="GI153" s="128"/>
      <c r="GJ153" s="128"/>
      <c r="GK153" s="128"/>
      <c r="GL153" s="128"/>
      <c r="GM153" s="128"/>
      <c r="GN153" s="128"/>
      <c r="GO153" s="128"/>
      <c r="GP153" s="128"/>
      <c r="GQ153" s="128"/>
      <c r="GR153" s="128"/>
    </row>
    <row r="154" spans="7:200" ht="20.100000000000001" customHeight="1">
      <c r="G154" s="126"/>
      <c r="H154" s="126"/>
      <c r="I154" s="126"/>
      <c r="J154" s="126"/>
      <c r="K154" s="126"/>
      <c r="L154" s="126"/>
      <c r="M154" s="126"/>
      <c r="N154" s="126"/>
      <c r="O154" s="126"/>
      <c r="P154" s="126"/>
      <c r="Q154" s="126"/>
      <c r="R154" s="126"/>
      <c r="S154" s="126"/>
      <c r="T154" s="126"/>
      <c r="U154" s="126"/>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c r="DP154" s="128"/>
      <c r="DQ154" s="128"/>
      <c r="DR154" s="128"/>
      <c r="DS154" s="128"/>
      <c r="DT154" s="128"/>
      <c r="DU154" s="128"/>
      <c r="DV154" s="128"/>
      <c r="DW154" s="128"/>
      <c r="DX154" s="128"/>
      <c r="DY154" s="128"/>
      <c r="DZ154" s="128"/>
      <c r="EA154" s="128"/>
      <c r="EB154" s="128"/>
      <c r="EC154" s="128"/>
      <c r="ED154" s="128"/>
      <c r="EE154" s="128"/>
      <c r="EF154" s="128"/>
      <c r="EG154" s="128"/>
      <c r="EH154" s="128"/>
      <c r="EI154" s="128"/>
      <c r="EJ154" s="128"/>
      <c r="EK154" s="128"/>
      <c r="EL154" s="128"/>
      <c r="EM154" s="128"/>
      <c r="EN154" s="128"/>
      <c r="EO154" s="128"/>
      <c r="EP154" s="128"/>
      <c r="EQ154" s="128"/>
      <c r="ER154" s="128"/>
      <c r="ES154" s="128"/>
      <c r="ET154" s="128"/>
      <c r="EU154" s="128"/>
      <c r="EV154" s="128"/>
      <c r="EW154" s="128"/>
      <c r="EX154" s="128"/>
      <c r="EY154" s="128"/>
      <c r="EZ154" s="128"/>
      <c r="FA154" s="128"/>
      <c r="FB154" s="128"/>
      <c r="FC154" s="128"/>
      <c r="FD154" s="128"/>
      <c r="FE154" s="128"/>
      <c r="FF154" s="128"/>
      <c r="FG154" s="128"/>
      <c r="FH154" s="128"/>
      <c r="FI154" s="128"/>
      <c r="FJ154" s="128"/>
      <c r="FK154" s="128"/>
      <c r="FL154" s="128"/>
      <c r="FM154" s="128"/>
      <c r="FN154" s="128"/>
      <c r="FO154" s="128"/>
      <c r="FP154" s="128"/>
      <c r="FQ154" s="128"/>
      <c r="FR154" s="128"/>
      <c r="FS154" s="128"/>
      <c r="FT154" s="128"/>
      <c r="FU154" s="128"/>
      <c r="FV154" s="128"/>
      <c r="FW154" s="128"/>
      <c r="FX154" s="128"/>
      <c r="FY154" s="128"/>
      <c r="FZ154" s="128"/>
      <c r="GA154" s="128"/>
      <c r="GB154" s="128"/>
      <c r="GC154" s="128"/>
      <c r="GD154" s="128"/>
      <c r="GE154" s="128"/>
      <c r="GF154" s="128"/>
      <c r="GG154" s="128"/>
      <c r="GH154" s="128"/>
      <c r="GI154" s="128"/>
      <c r="GJ154" s="128"/>
      <c r="GK154" s="128"/>
      <c r="GL154" s="128"/>
      <c r="GM154" s="128"/>
      <c r="GN154" s="128"/>
      <c r="GO154" s="128"/>
      <c r="GP154" s="128"/>
      <c r="GQ154" s="128"/>
      <c r="GR154" s="128"/>
    </row>
    <row r="155" spans="7:200" ht="20.100000000000001" customHeight="1">
      <c r="G155" s="126"/>
      <c r="H155" s="126"/>
      <c r="I155" s="126"/>
      <c r="J155" s="126"/>
      <c r="K155" s="126"/>
      <c r="L155" s="126"/>
      <c r="M155" s="126"/>
      <c r="N155" s="126"/>
      <c r="O155" s="126"/>
      <c r="P155" s="126"/>
      <c r="Q155" s="126"/>
      <c r="R155" s="126"/>
      <c r="S155" s="126"/>
      <c r="T155" s="126"/>
      <c r="U155" s="126"/>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8"/>
      <c r="EE155" s="128"/>
      <c r="EF155" s="128"/>
      <c r="EG155" s="128"/>
      <c r="EH155" s="128"/>
      <c r="EI155" s="128"/>
      <c r="EJ155" s="128"/>
      <c r="EK155" s="128"/>
      <c r="EL155" s="128"/>
      <c r="EM155" s="128"/>
      <c r="EN155" s="128"/>
      <c r="EO155" s="128"/>
      <c r="EP155" s="128"/>
      <c r="EQ155" s="128"/>
      <c r="ER155" s="128"/>
      <c r="ES155" s="128"/>
      <c r="ET155" s="128"/>
      <c r="EU155" s="128"/>
      <c r="EV155" s="128"/>
      <c r="EW155" s="128"/>
      <c r="EX155" s="128"/>
      <c r="EY155" s="128"/>
      <c r="EZ155" s="128"/>
      <c r="FA155" s="128"/>
      <c r="FB155" s="128"/>
      <c r="FC155" s="128"/>
      <c r="FD155" s="128"/>
      <c r="FE155" s="128"/>
      <c r="FF155" s="128"/>
      <c r="FG155" s="128"/>
      <c r="FH155" s="128"/>
      <c r="FI155" s="128"/>
      <c r="FJ155" s="128"/>
      <c r="FK155" s="128"/>
      <c r="FL155" s="128"/>
      <c r="FM155" s="128"/>
      <c r="FN155" s="128"/>
      <c r="FO155" s="128"/>
      <c r="FP155" s="128"/>
      <c r="FQ155" s="128"/>
      <c r="FR155" s="128"/>
      <c r="FS155" s="128"/>
      <c r="FT155" s="128"/>
      <c r="FU155" s="128"/>
      <c r="FV155" s="128"/>
      <c r="FW155" s="128"/>
      <c r="FX155" s="128"/>
      <c r="FY155" s="128"/>
      <c r="FZ155" s="128"/>
      <c r="GA155" s="128"/>
      <c r="GB155" s="128"/>
      <c r="GC155" s="128"/>
      <c r="GD155" s="128"/>
      <c r="GE155" s="128"/>
      <c r="GF155" s="128"/>
      <c r="GG155" s="128"/>
      <c r="GH155" s="128"/>
      <c r="GI155" s="128"/>
      <c r="GJ155" s="128"/>
      <c r="GK155" s="128"/>
      <c r="GL155" s="128"/>
      <c r="GM155" s="128"/>
      <c r="GN155" s="128"/>
      <c r="GO155" s="128"/>
      <c r="GP155" s="128"/>
      <c r="GQ155" s="128"/>
      <c r="GR155" s="128"/>
    </row>
    <row r="156" spans="7:200" ht="20.100000000000001" customHeight="1">
      <c r="G156" s="126"/>
      <c r="H156" s="126"/>
      <c r="I156" s="126"/>
      <c r="J156" s="126"/>
      <c r="K156" s="126"/>
      <c r="L156" s="126"/>
      <c r="M156" s="126"/>
      <c r="N156" s="126"/>
      <c r="O156" s="126"/>
      <c r="P156" s="126"/>
      <c r="Q156" s="126"/>
      <c r="R156" s="126"/>
      <c r="S156" s="126"/>
      <c r="T156" s="126"/>
      <c r="U156" s="126"/>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8"/>
      <c r="EE156" s="128"/>
      <c r="EF156" s="128"/>
      <c r="EG156" s="128"/>
      <c r="EH156" s="128"/>
      <c r="EI156" s="128"/>
      <c r="EJ156" s="128"/>
      <c r="EK156" s="128"/>
      <c r="EL156" s="128"/>
      <c r="EM156" s="128"/>
      <c r="EN156" s="128"/>
      <c r="EO156" s="128"/>
      <c r="EP156" s="128"/>
      <c r="EQ156" s="128"/>
      <c r="ER156" s="128"/>
      <c r="ES156" s="128"/>
      <c r="ET156" s="128"/>
      <c r="EU156" s="128"/>
      <c r="EV156" s="128"/>
      <c r="EW156" s="128"/>
      <c r="EX156" s="128"/>
      <c r="EY156" s="128"/>
      <c r="EZ156" s="128"/>
      <c r="FA156" s="128"/>
      <c r="FB156" s="128"/>
      <c r="FC156" s="128"/>
      <c r="FD156" s="128"/>
      <c r="FE156" s="128"/>
      <c r="FF156" s="128"/>
      <c r="FG156" s="128"/>
      <c r="FH156" s="128"/>
      <c r="FI156" s="128"/>
      <c r="FJ156" s="128"/>
      <c r="FK156" s="128"/>
      <c r="FL156" s="128"/>
      <c r="FM156" s="128"/>
      <c r="FN156" s="128"/>
      <c r="FO156" s="128"/>
      <c r="FP156" s="128"/>
      <c r="FQ156" s="128"/>
      <c r="FR156" s="128"/>
      <c r="FS156" s="128"/>
      <c r="FT156" s="128"/>
      <c r="FU156" s="128"/>
      <c r="FV156" s="128"/>
      <c r="FW156" s="128"/>
      <c r="FX156" s="128"/>
      <c r="FY156" s="128"/>
      <c r="FZ156" s="128"/>
      <c r="GA156" s="128"/>
      <c r="GB156" s="128"/>
      <c r="GC156" s="128"/>
      <c r="GD156" s="128"/>
      <c r="GE156" s="128"/>
      <c r="GF156" s="128"/>
      <c r="GG156" s="128"/>
      <c r="GH156" s="128"/>
      <c r="GI156" s="128"/>
      <c r="GJ156" s="128"/>
      <c r="GK156" s="128"/>
      <c r="GL156" s="128"/>
      <c r="GM156" s="128"/>
      <c r="GN156" s="128"/>
      <c r="GO156" s="128"/>
      <c r="GP156" s="128"/>
      <c r="GQ156" s="128"/>
      <c r="GR156" s="128"/>
    </row>
    <row r="157" spans="7:200" ht="20.100000000000001" customHeight="1">
      <c r="G157" s="126"/>
      <c r="H157" s="126"/>
      <c r="I157" s="126"/>
      <c r="J157" s="126"/>
      <c r="K157" s="126"/>
      <c r="L157" s="126"/>
      <c r="M157" s="126"/>
      <c r="N157" s="126"/>
      <c r="O157" s="126"/>
      <c r="P157" s="126"/>
      <c r="Q157" s="126"/>
      <c r="R157" s="126"/>
      <c r="S157" s="126"/>
      <c r="T157" s="126"/>
      <c r="U157" s="126"/>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8"/>
      <c r="FB157" s="128"/>
      <c r="FC157" s="128"/>
      <c r="FD157" s="128"/>
      <c r="FE157" s="128"/>
      <c r="FF157" s="128"/>
      <c r="FG157" s="128"/>
      <c r="FH157" s="128"/>
      <c r="FI157" s="128"/>
      <c r="FJ157" s="128"/>
      <c r="FK157" s="128"/>
      <c r="FL157" s="128"/>
      <c r="FM157" s="128"/>
      <c r="FN157" s="128"/>
      <c r="FO157" s="128"/>
      <c r="FP157" s="128"/>
      <c r="FQ157" s="128"/>
      <c r="FR157" s="128"/>
      <c r="FS157" s="128"/>
      <c r="FT157" s="128"/>
      <c r="FU157" s="128"/>
      <c r="FV157" s="128"/>
      <c r="FW157" s="128"/>
      <c r="FX157" s="128"/>
      <c r="FY157" s="128"/>
      <c r="FZ157" s="128"/>
      <c r="GA157" s="128"/>
      <c r="GB157" s="128"/>
      <c r="GC157" s="128"/>
      <c r="GD157" s="128"/>
      <c r="GE157" s="128"/>
      <c r="GF157" s="128"/>
      <c r="GG157" s="128"/>
      <c r="GH157" s="128"/>
      <c r="GI157" s="128"/>
      <c r="GJ157" s="128"/>
      <c r="GK157" s="128"/>
      <c r="GL157" s="128"/>
      <c r="GM157" s="128"/>
      <c r="GN157" s="128"/>
      <c r="GO157" s="128"/>
      <c r="GP157" s="128"/>
      <c r="GQ157" s="128"/>
      <c r="GR157" s="128"/>
    </row>
    <row r="158" spans="7:200" ht="20.100000000000001" customHeight="1">
      <c r="G158" s="126"/>
      <c r="H158" s="126"/>
      <c r="I158" s="126"/>
      <c r="J158" s="126"/>
      <c r="K158" s="126"/>
      <c r="L158" s="126"/>
      <c r="M158" s="126"/>
      <c r="N158" s="126"/>
      <c r="O158" s="126"/>
      <c r="P158" s="126"/>
      <c r="Q158" s="126"/>
      <c r="R158" s="126"/>
      <c r="S158" s="126"/>
      <c r="T158" s="126"/>
      <c r="U158" s="126"/>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8"/>
      <c r="FB158" s="128"/>
      <c r="FC158" s="128"/>
      <c r="FD158" s="128"/>
      <c r="FE158" s="128"/>
      <c r="FF158" s="128"/>
      <c r="FG158" s="128"/>
      <c r="FH158" s="128"/>
      <c r="FI158" s="128"/>
      <c r="FJ158" s="128"/>
      <c r="FK158" s="128"/>
      <c r="FL158" s="128"/>
      <c r="FM158" s="128"/>
      <c r="FN158" s="128"/>
      <c r="FO158" s="128"/>
      <c r="FP158" s="128"/>
      <c r="FQ158" s="128"/>
      <c r="FR158" s="128"/>
      <c r="FS158" s="128"/>
      <c r="FT158" s="128"/>
      <c r="FU158" s="128"/>
      <c r="FV158" s="128"/>
      <c r="FW158" s="128"/>
      <c r="FX158" s="128"/>
      <c r="FY158" s="128"/>
      <c r="FZ158" s="128"/>
      <c r="GA158" s="128"/>
      <c r="GB158" s="128"/>
      <c r="GC158" s="128"/>
      <c r="GD158" s="128"/>
      <c r="GE158" s="128"/>
      <c r="GF158" s="128"/>
      <c r="GG158" s="128"/>
      <c r="GH158" s="128"/>
      <c r="GI158" s="128"/>
      <c r="GJ158" s="128"/>
      <c r="GK158" s="128"/>
      <c r="GL158" s="128"/>
      <c r="GM158" s="128"/>
      <c r="GN158" s="128"/>
      <c r="GO158" s="128"/>
      <c r="GP158" s="128"/>
      <c r="GQ158" s="128"/>
      <c r="GR158" s="128"/>
    </row>
    <row r="159" spans="7:200" ht="20.100000000000001" customHeight="1">
      <c r="G159" s="126"/>
      <c r="H159" s="126"/>
      <c r="I159" s="126"/>
      <c r="J159" s="126"/>
      <c r="K159" s="126"/>
      <c r="L159" s="126"/>
      <c r="M159" s="126"/>
      <c r="N159" s="126"/>
      <c r="O159" s="126"/>
      <c r="P159" s="126"/>
      <c r="Q159" s="126"/>
      <c r="R159" s="126"/>
      <c r="S159" s="126"/>
      <c r="T159" s="126"/>
      <c r="U159" s="126"/>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c r="FY159" s="128"/>
      <c r="FZ159" s="128"/>
      <c r="GA159" s="128"/>
      <c r="GB159" s="128"/>
      <c r="GC159" s="128"/>
      <c r="GD159" s="128"/>
      <c r="GE159" s="128"/>
      <c r="GF159" s="128"/>
      <c r="GG159" s="128"/>
      <c r="GH159" s="128"/>
      <c r="GI159" s="128"/>
      <c r="GJ159" s="128"/>
      <c r="GK159" s="128"/>
      <c r="GL159" s="128"/>
      <c r="GM159" s="128"/>
      <c r="GN159" s="128"/>
      <c r="GO159" s="128"/>
      <c r="GP159" s="128"/>
      <c r="GQ159" s="128"/>
      <c r="GR159" s="128"/>
    </row>
    <row r="160" spans="7:200" ht="20.100000000000001" customHeight="1">
      <c r="G160" s="126"/>
      <c r="H160" s="126"/>
      <c r="I160" s="126"/>
      <c r="J160" s="126"/>
      <c r="K160" s="126"/>
      <c r="L160" s="126"/>
      <c r="M160" s="126"/>
      <c r="N160" s="126"/>
      <c r="O160" s="126"/>
      <c r="P160" s="126"/>
      <c r="Q160" s="126"/>
      <c r="R160" s="126"/>
      <c r="S160" s="126"/>
      <c r="T160" s="126"/>
      <c r="U160" s="126"/>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c r="FY160" s="128"/>
      <c r="FZ160" s="128"/>
      <c r="GA160" s="128"/>
      <c r="GB160" s="128"/>
      <c r="GC160" s="128"/>
      <c r="GD160" s="128"/>
      <c r="GE160" s="128"/>
      <c r="GF160" s="128"/>
      <c r="GG160" s="128"/>
      <c r="GH160" s="128"/>
      <c r="GI160" s="128"/>
      <c r="GJ160" s="128"/>
      <c r="GK160" s="128"/>
      <c r="GL160" s="128"/>
      <c r="GM160" s="128"/>
      <c r="GN160" s="128"/>
      <c r="GO160" s="128"/>
      <c r="GP160" s="128"/>
      <c r="GQ160" s="128"/>
      <c r="GR160" s="128"/>
    </row>
    <row r="161" spans="7:200" ht="20.100000000000001" customHeight="1">
      <c r="G161" s="126"/>
      <c r="H161" s="126"/>
      <c r="I161" s="126"/>
      <c r="J161" s="126"/>
      <c r="K161" s="126"/>
      <c r="L161" s="126"/>
      <c r="M161" s="126"/>
      <c r="N161" s="126"/>
      <c r="O161" s="126"/>
      <c r="P161" s="126"/>
      <c r="Q161" s="126"/>
      <c r="R161" s="126"/>
      <c r="S161" s="126"/>
      <c r="T161" s="126"/>
      <c r="U161" s="126"/>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c r="FY161" s="128"/>
      <c r="FZ161" s="128"/>
      <c r="GA161" s="128"/>
      <c r="GB161" s="128"/>
      <c r="GC161" s="128"/>
      <c r="GD161" s="128"/>
      <c r="GE161" s="128"/>
      <c r="GF161" s="128"/>
      <c r="GG161" s="128"/>
      <c r="GH161" s="128"/>
      <c r="GI161" s="128"/>
      <c r="GJ161" s="128"/>
      <c r="GK161" s="128"/>
      <c r="GL161" s="128"/>
      <c r="GM161" s="128"/>
      <c r="GN161" s="128"/>
      <c r="GO161" s="128"/>
      <c r="GP161" s="128"/>
      <c r="GQ161" s="128"/>
      <c r="GR161" s="128"/>
    </row>
    <row r="162" spans="7:200" ht="20.100000000000001" customHeight="1">
      <c r="G162" s="126"/>
      <c r="H162" s="126"/>
      <c r="I162" s="126"/>
      <c r="J162" s="126"/>
      <c r="K162" s="126"/>
      <c r="L162" s="126"/>
      <c r="M162" s="126"/>
      <c r="N162" s="126"/>
      <c r="O162" s="126"/>
      <c r="P162" s="126"/>
      <c r="Q162" s="126"/>
      <c r="R162" s="126"/>
      <c r="S162" s="126"/>
      <c r="T162" s="126"/>
      <c r="U162" s="126"/>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c r="FY162" s="128"/>
      <c r="FZ162" s="128"/>
      <c r="GA162" s="128"/>
      <c r="GB162" s="128"/>
      <c r="GC162" s="128"/>
      <c r="GD162" s="128"/>
      <c r="GE162" s="128"/>
      <c r="GF162" s="128"/>
      <c r="GG162" s="128"/>
      <c r="GH162" s="128"/>
      <c r="GI162" s="128"/>
      <c r="GJ162" s="128"/>
      <c r="GK162" s="128"/>
      <c r="GL162" s="128"/>
      <c r="GM162" s="128"/>
      <c r="GN162" s="128"/>
      <c r="GO162" s="128"/>
      <c r="GP162" s="128"/>
      <c r="GQ162" s="128"/>
      <c r="GR162" s="128"/>
    </row>
    <row r="163" spans="7:200" ht="20.100000000000001" customHeight="1">
      <c r="G163" s="126"/>
      <c r="H163" s="126"/>
      <c r="I163" s="126"/>
      <c r="J163" s="126"/>
      <c r="K163" s="126"/>
      <c r="L163" s="126"/>
      <c r="M163" s="126"/>
      <c r="N163" s="126"/>
      <c r="O163" s="126"/>
      <c r="P163" s="126"/>
      <c r="Q163" s="126"/>
      <c r="R163" s="126"/>
      <c r="S163" s="126"/>
      <c r="T163" s="126"/>
      <c r="U163" s="126"/>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c r="FY163" s="128"/>
      <c r="FZ163" s="128"/>
      <c r="GA163" s="128"/>
      <c r="GB163" s="128"/>
      <c r="GC163" s="128"/>
      <c r="GD163" s="128"/>
      <c r="GE163" s="128"/>
      <c r="GF163" s="128"/>
      <c r="GG163" s="128"/>
      <c r="GH163" s="128"/>
      <c r="GI163" s="128"/>
      <c r="GJ163" s="128"/>
      <c r="GK163" s="128"/>
      <c r="GL163" s="128"/>
      <c r="GM163" s="128"/>
      <c r="GN163" s="128"/>
      <c r="GO163" s="128"/>
      <c r="GP163" s="128"/>
      <c r="GQ163" s="128"/>
      <c r="GR163" s="128"/>
    </row>
    <row r="164" spans="7:200" ht="20.100000000000001" customHeight="1">
      <c r="G164" s="126"/>
      <c r="H164" s="126"/>
      <c r="I164" s="126"/>
      <c r="J164" s="126"/>
      <c r="K164" s="126"/>
      <c r="L164" s="126"/>
      <c r="M164" s="126"/>
      <c r="N164" s="126"/>
      <c r="O164" s="126"/>
      <c r="P164" s="126"/>
      <c r="Q164" s="126"/>
      <c r="R164" s="126"/>
      <c r="S164" s="126"/>
      <c r="T164" s="126"/>
      <c r="U164" s="126"/>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c r="FY164" s="128"/>
      <c r="FZ164" s="128"/>
      <c r="GA164" s="128"/>
      <c r="GB164" s="128"/>
      <c r="GC164" s="128"/>
      <c r="GD164" s="128"/>
      <c r="GE164" s="128"/>
      <c r="GF164" s="128"/>
      <c r="GG164" s="128"/>
      <c r="GH164" s="128"/>
      <c r="GI164" s="128"/>
      <c r="GJ164" s="128"/>
      <c r="GK164" s="128"/>
      <c r="GL164" s="128"/>
      <c r="GM164" s="128"/>
      <c r="GN164" s="128"/>
      <c r="GO164" s="128"/>
      <c r="GP164" s="128"/>
      <c r="GQ164" s="128"/>
      <c r="GR164" s="128"/>
    </row>
    <row r="165" spans="7:200" ht="20.100000000000001" customHeight="1">
      <c r="G165" s="126"/>
      <c r="H165" s="126"/>
      <c r="I165" s="126"/>
      <c r="J165" s="126"/>
      <c r="K165" s="126"/>
      <c r="L165" s="126"/>
      <c r="M165" s="126"/>
      <c r="N165" s="126"/>
      <c r="O165" s="126"/>
      <c r="P165" s="126"/>
      <c r="Q165" s="126"/>
      <c r="R165" s="126"/>
      <c r="S165" s="126"/>
      <c r="T165" s="126"/>
      <c r="U165" s="126"/>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c r="FY165" s="128"/>
      <c r="FZ165" s="128"/>
      <c r="GA165" s="128"/>
      <c r="GB165" s="128"/>
      <c r="GC165" s="128"/>
      <c r="GD165" s="128"/>
      <c r="GE165" s="128"/>
      <c r="GF165" s="128"/>
      <c r="GG165" s="128"/>
      <c r="GH165" s="128"/>
      <c r="GI165" s="128"/>
      <c r="GJ165" s="128"/>
      <c r="GK165" s="128"/>
      <c r="GL165" s="128"/>
      <c r="GM165" s="128"/>
      <c r="GN165" s="128"/>
      <c r="GO165" s="128"/>
      <c r="GP165" s="128"/>
      <c r="GQ165" s="128"/>
      <c r="GR165" s="128"/>
    </row>
    <row r="166" spans="7:200" ht="20.100000000000001" customHeight="1">
      <c r="G166" s="126"/>
      <c r="H166" s="126"/>
      <c r="I166" s="126"/>
      <c r="J166" s="126"/>
      <c r="K166" s="126"/>
      <c r="L166" s="126"/>
      <c r="M166" s="126"/>
      <c r="N166" s="126"/>
      <c r="O166" s="126"/>
      <c r="P166" s="126"/>
      <c r="Q166" s="126"/>
      <c r="R166" s="126"/>
      <c r="S166" s="126"/>
      <c r="T166" s="126"/>
      <c r="U166" s="126"/>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c r="FY166" s="128"/>
      <c r="FZ166" s="128"/>
      <c r="GA166" s="128"/>
      <c r="GB166" s="128"/>
      <c r="GC166" s="128"/>
      <c r="GD166" s="128"/>
      <c r="GE166" s="128"/>
      <c r="GF166" s="128"/>
      <c r="GG166" s="128"/>
      <c r="GH166" s="128"/>
      <c r="GI166" s="128"/>
      <c r="GJ166" s="128"/>
      <c r="GK166" s="128"/>
      <c r="GL166" s="128"/>
      <c r="GM166" s="128"/>
      <c r="GN166" s="128"/>
      <c r="GO166" s="128"/>
      <c r="GP166" s="128"/>
      <c r="GQ166" s="128"/>
      <c r="GR166" s="128"/>
    </row>
    <row r="167" spans="7:200" ht="20.100000000000001" customHeight="1">
      <c r="G167" s="126"/>
      <c r="H167" s="126"/>
      <c r="I167" s="126"/>
      <c r="J167" s="126"/>
      <c r="K167" s="126"/>
      <c r="L167" s="126"/>
      <c r="M167" s="126"/>
      <c r="N167" s="126"/>
      <c r="O167" s="126"/>
      <c r="P167" s="126"/>
      <c r="Q167" s="126"/>
      <c r="R167" s="126"/>
      <c r="S167" s="126"/>
      <c r="T167" s="126"/>
      <c r="U167" s="126"/>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c r="FY167" s="128"/>
      <c r="FZ167" s="128"/>
      <c r="GA167" s="128"/>
      <c r="GB167" s="128"/>
      <c r="GC167" s="128"/>
      <c r="GD167" s="128"/>
      <c r="GE167" s="128"/>
      <c r="GF167" s="128"/>
      <c r="GG167" s="128"/>
      <c r="GH167" s="128"/>
      <c r="GI167" s="128"/>
      <c r="GJ167" s="128"/>
      <c r="GK167" s="128"/>
      <c r="GL167" s="128"/>
      <c r="GM167" s="128"/>
      <c r="GN167" s="128"/>
      <c r="GO167" s="128"/>
      <c r="GP167" s="128"/>
      <c r="GQ167" s="128"/>
      <c r="GR167" s="128"/>
    </row>
    <row r="168" spans="7:200" ht="20.100000000000001" customHeight="1">
      <c r="G168" s="126"/>
      <c r="H168" s="126"/>
      <c r="I168" s="126"/>
      <c r="J168" s="126"/>
      <c r="K168" s="126"/>
      <c r="L168" s="126"/>
      <c r="M168" s="126"/>
      <c r="N168" s="126"/>
      <c r="O168" s="126"/>
      <c r="P168" s="126"/>
      <c r="Q168" s="126"/>
      <c r="R168" s="126"/>
      <c r="S168" s="126"/>
      <c r="T168" s="126"/>
      <c r="U168" s="126"/>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c r="FY168" s="128"/>
      <c r="FZ168" s="128"/>
      <c r="GA168" s="128"/>
      <c r="GB168" s="128"/>
      <c r="GC168" s="128"/>
      <c r="GD168" s="128"/>
      <c r="GE168" s="128"/>
      <c r="GF168" s="128"/>
      <c r="GG168" s="128"/>
      <c r="GH168" s="128"/>
      <c r="GI168" s="128"/>
      <c r="GJ168" s="128"/>
      <c r="GK168" s="128"/>
      <c r="GL168" s="128"/>
      <c r="GM168" s="128"/>
      <c r="GN168" s="128"/>
      <c r="GO168" s="128"/>
      <c r="GP168" s="128"/>
      <c r="GQ168" s="128"/>
      <c r="GR168" s="128"/>
    </row>
    <row r="169" spans="7:200" ht="20.100000000000001" customHeight="1">
      <c r="G169" s="126"/>
      <c r="H169" s="126"/>
      <c r="I169" s="126"/>
      <c r="J169" s="126"/>
      <c r="K169" s="126"/>
      <c r="L169" s="126"/>
      <c r="M169" s="126"/>
      <c r="N169" s="126"/>
      <c r="O169" s="126"/>
      <c r="P169" s="126"/>
      <c r="Q169" s="126"/>
      <c r="R169" s="126"/>
      <c r="S169" s="126"/>
      <c r="T169" s="126"/>
      <c r="U169" s="126"/>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c r="DP169" s="128"/>
      <c r="DQ169" s="128"/>
      <c r="DR169" s="128"/>
      <c r="DS169" s="128"/>
      <c r="DT169" s="128"/>
      <c r="DU169" s="128"/>
      <c r="DV169" s="128"/>
      <c r="DW169" s="128"/>
      <c r="DX169" s="128"/>
      <c r="DY169" s="128"/>
      <c r="DZ169" s="128"/>
      <c r="EA169" s="128"/>
      <c r="EB169" s="128"/>
      <c r="EC169" s="128"/>
      <c r="ED169" s="128"/>
      <c r="EE169" s="128"/>
      <c r="EF169" s="128"/>
      <c r="EG169" s="128"/>
      <c r="EH169" s="128"/>
      <c r="EI169" s="128"/>
      <c r="EJ169" s="128"/>
      <c r="EK169" s="128"/>
      <c r="EL169" s="128"/>
      <c r="EM169" s="128"/>
      <c r="EN169" s="128"/>
      <c r="EO169" s="128"/>
      <c r="EP169" s="128"/>
      <c r="EQ169" s="128"/>
      <c r="ER169" s="128"/>
      <c r="ES169" s="128"/>
      <c r="ET169" s="128"/>
      <c r="EU169" s="128"/>
      <c r="EV169" s="128"/>
      <c r="EW169" s="128"/>
      <c r="EX169" s="128"/>
      <c r="EY169" s="128"/>
      <c r="EZ169" s="128"/>
      <c r="FA169" s="128"/>
      <c r="FB169" s="128"/>
      <c r="FC169" s="128"/>
      <c r="FD169" s="128"/>
      <c r="FE169" s="128"/>
      <c r="FF169" s="128"/>
      <c r="FG169" s="128"/>
      <c r="FH169" s="128"/>
      <c r="FI169" s="128"/>
      <c r="FJ169" s="128"/>
      <c r="FK169" s="128"/>
      <c r="FL169" s="128"/>
      <c r="FM169" s="128"/>
      <c r="FN169" s="128"/>
      <c r="FO169" s="128"/>
      <c r="FP169" s="128"/>
      <c r="FQ169" s="128"/>
      <c r="FR169" s="128"/>
      <c r="FS169" s="128"/>
      <c r="FT169" s="128"/>
      <c r="FU169" s="128"/>
      <c r="FV169" s="128"/>
      <c r="FW169" s="128"/>
      <c r="FX169" s="128"/>
      <c r="FY169" s="128"/>
      <c r="FZ169" s="128"/>
      <c r="GA169" s="128"/>
      <c r="GB169" s="128"/>
      <c r="GC169" s="128"/>
      <c r="GD169" s="128"/>
      <c r="GE169" s="128"/>
      <c r="GF169" s="128"/>
      <c r="GG169" s="128"/>
      <c r="GH169" s="128"/>
      <c r="GI169" s="128"/>
      <c r="GJ169" s="128"/>
      <c r="GK169" s="128"/>
      <c r="GL169" s="128"/>
      <c r="GM169" s="128"/>
      <c r="GN169" s="128"/>
      <c r="GO169" s="128"/>
      <c r="GP169" s="128"/>
      <c r="GQ169" s="128"/>
      <c r="GR169" s="128"/>
    </row>
    <row r="170" spans="7:200" ht="20.100000000000001" customHeight="1">
      <c r="G170" s="126"/>
      <c r="H170" s="126"/>
      <c r="I170" s="126"/>
      <c r="J170" s="126"/>
      <c r="K170" s="126"/>
      <c r="L170" s="126"/>
      <c r="M170" s="126"/>
      <c r="N170" s="126"/>
      <c r="O170" s="126"/>
      <c r="P170" s="126"/>
      <c r="Q170" s="126"/>
      <c r="R170" s="126"/>
      <c r="S170" s="126"/>
      <c r="T170" s="126"/>
      <c r="U170" s="126"/>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128"/>
      <c r="EJ170" s="128"/>
      <c r="EK170" s="128"/>
      <c r="EL170" s="128"/>
      <c r="EM170" s="128"/>
      <c r="EN170" s="128"/>
      <c r="EO170" s="128"/>
      <c r="EP170" s="128"/>
      <c r="EQ170" s="128"/>
      <c r="ER170" s="128"/>
      <c r="ES170" s="128"/>
      <c r="ET170" s="128"/>
      <c r="EU170" s="128"/>
      <c r="EV170" s="128"/>
      <c r="EW170" s="128"/>
      <c r="EX170" s="128"/>
      <c r="EY170" s="128"/>
      <c r="EZ170" s="128"/>
      <c r="FA170" s="128"/>
      <c r="FB170" s="128"/>
      <c r="FC170" s="128"/>
      <c r="FD170" s="128"/>
      <c r="FE170" s="128"/>
      <c r="FF170" s="128"/>
      <c r="FG170" s="128"/>
      <c r="FH170" s="128"/>
      <c r="FI170" s="128"/>
      <c r="FJ170" s="128"/>
      <c r="FK170" s="128"/>
      <c r="FL170" s="128"/>
      <c r="FM170" s="128"/>
      <c r="FN170" s="128"/>
      <c r="FO170" s="128"/>
      <c r="FP170" s="128"/>
      <c r="FQ170" s="128"/>
      <c r="FR170" s="128"/>
      <c r="FS170" s="128"/>
      <c r="FT170" s="128"/>
      <c r="FU170" s="128"/>
      <c r="FV170" s="128"/>
      <c r="FW170" s="128"/>
      <c r="FX170" s="128"/>
      <c r="FY170" s="128"/>
      <c r="FZ170" s="128"/>
      <c r="GA170" s="128"/>
      <c r="GB170" s="128"/>
      <c r="GC170" s="128"/>
      <c r="GD170" s="128"/>
      <c r="GE170" s="128"/>
      <c r="GF170" s="128"/>
      <c r="GG170" s="128"/>
      <c r="GH170" s="128"/>
      <c r="GI170" s="128"/>
      <c r="GJ170" s="128"/>
      <c r="GK170" s="128"/>
      <c r="GL170" s="128"/>
      <c r="GM170" s="128"/>
      <c r="GN170" s="128"/>
      <c r="GO170" s="128"/>
      <c r="GP170" s="128"/>
      <c r="GQ170" s="128"/>
      <c r="GR170" s="128"/>
    </row>
    <row r="171" spans="7:200" ht="20.100000000000001" customHeight="1">
      <c r="G171" s="126"/>
      <c r="H171" s="126"/>
      <c r="I171" s="126"/>
      <c r="J171" s="126"/>
      <c r="K171" s="126"/>
      <c r="L171" s="126"/>
      <c r="M171" s="126"/>
      <c r="N171" s="126"/>
      <c r="O171" s="126"/>
      <c r="P171" s="126"/>
      <c r="Q171" s="126"/>
      <c r="R171" s="126"/>
      <c r="S171" s="126"/>
      <c r="T171" s="126"/>
      <c r="U171" s="126"/>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28"/>
      <c r="EJ171" s="128"/>
      <c r="EK171" s="128"/>
      <c r="EL171" s="128"/>
      <c r="EM171" s="128"/>
      <c r="EN171" s="128"/>
      <c r="EO171" s="128"/>
      <c r="EP171" s="128"/>
      <c r="EQ171" s="128"/>
      <c r="ER171" s="128"/>
      <c r="ES171" s="128"/>
      <c r="ET171" s="128"/>
      <c r="EU171" s="128"/>
      <c r="EV171" s="128"/>
      <c r="EW171" s="128"/>
      <c r="EX171" s="128"/>
      <c r="EY171" s="128"/>
      <c r="EZ171" s="128"/>
      <c r="FA171" s="128"/>
      <c r="FB171" s="128"/>
      <c r="FC171" s="128"/>
      <c r="FD171" s="128"/>
      <c r="FE171" s="128"/>
      <c r="FF171" s="128"/>
      <c r="FG171" s="128"/>
      <c r="FH171" s="128"/>
      <c r="FI171" s="128"/>
      <c r="FJ171" s="128"/>
      <c r="FK171" s="128"/>
      <c r="FL171" s="128"/>
      <c r="FM171" s="128"/>
      <c r="FN171" s="128"/>
      <c r="FO171" s="128"/>
      <c r="FP171" s="128"/>
      <c r="FQ171" s="128"/>
      <c r="FR171" s="128"/>
      <c r="FS171" s="128"/>
      <c r="FT171" s="128"/>
      <c r="FU171" s="128"/>
      <c r="FV171" s="128"/>
      <c r="FW171" s="128"/>
      <c r="FX171" s="128"/>
      <c r="FY171" s="128"/>
      <c r="FZ171" s="128"/>
      <c r="GA171" s="128"/>
      <c r="GB171" s="128"/>
      <c r="GC171" s="128"/>
      <c r="GD171" s="128"/>
      <c r="GE171" s="128"/>
      <c r="GF171" s="128"/>
      <c r="GG171" s="128"/>
      <c r="GH171" s="128"/>
      <c r="GI171" s="128"/>
      <c r="GJ171" s="128"/>
      <c r="GK171" s="128"/>
      <c r="GL171" s="128"/>
      <c r="GM171" s="128"/>
      <c r="GN171" s="128"/>
      <c r="GO171" s="128"/>
      <c r="GP171" s="128"/>
      <c r="GQ171" s="128"/>
      <c r="GR171" s="128"/>
    </row>
    <row r="172" spans="7:200" ht="20.100000000000001" customHeight="1">
      <c r="G172" s="126"/>
      <c r="H172" s="126"/>
      <c r="I172" s="126"/>
      <c r="J172" s="126"/>
      <c r="K172" s="126"/>
      <c r="L172" s="126"/>
      <c r="M172" s="126"/>
      <c r="N172" s="126"/>
      <c r="O172" s="126"/>
      <c r="P172" s="126"/>
      <c r="Q172" s="126"/>
      <c r="R172" s="126"/>
      <c r="S172" s="126"/>
      <c r="T172" s="126"/>
      <c r="U172" s="126"/>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8"/>
      <c r="EE172" s="128"/>
      <c r="EF172" s="128"/>
      <c r="EG172" s="128"/>
      <c r="EH172" s="128"/>
      <c r="EI172" s="128"/>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8"/>
      <c r="FU172" s="128"/>
      <c r="FV172" s="128"/>
      <c r="FW172" s="128"/>
      <c r="FX172" s="128"/>
      <c r="FY172" s="128"/>
      <c r="FZ172" s="128"/>
      <c r="GA172" s="128"/>
      <c r="GB172" s="128"/>
      <c r="GC172" s="128"/>
      <c r="GD172" s="128"/>
      <c r="GE172" s="128"/>
      <c r="GF172" s="128"/>
      <c r="GG172" s="128"/>
      <c r="GH172" s="128"/>
      <c r="GI172" s="128"/>
      <c r="GJ172" s="128"/>
      <c r="GK172" s="128"/>
      <c r="GL172" s="128"/>
      <c r="GM172" s="128"/>
      <c r="GN172" s="128"/>
      <c r="GO172" s="128"/>
      <c r="GP172" s="128"/>
      <c r="GQ172" s="128"/>
      <c r="GR172" s="128"/>
    </row>
    <row r="173" spans="7:200" ht="20.100000000000001" customHeight="1">
      <c r="G173" s="126"/>
      <c r="H173" s="126"/>
      <c r="I173" s="126"/>
      <c r="J173" s="126"/>
      <c r="K173" s="126"/>
      <c r="L173" s="126"/>
      <c r="M173" s="126"/>
      <c r="N173" s="126"/>
      <c r="O173" s="126"/>
      <c r="P173" s="126"/>
      <c r="Q173" s="126"/>
      <c r="R173" s="126"/>
      <c r="S173" s="126"/>
      <c r="T173" s="126"/>
      <c r="U173" s="126"/>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c r="EX173" s="128"/>
      <c r="EY173" s="128"/>
      <c r="EZ173" s="128"/>
      <c r="FA173" s="128"/>
      <c r="FB173" s="128"/>
      <c r="FC173" s="128"/>
      <c r="FD173" s="128"/>
      <c r="FE173" s="128"/>
      <c r="FF173" s="128"/>
      <c r="FG173" s="128"/>
      <c r="FH173" s="128"/>
      <c r="FI173" s="128"/>
      <c r="FJ173" s="128"/>
      <c r="FK173" s="128"/>
      <c r="FL173" s="128"/>
      <c r="FM173" s="128"/>
      <c r="FN173" s="128"/>
      <c r="FO173" s="128"/>
      <c r="FP173" s="128"/>
      <c r="FQ173" s="128"/>
      <c r="FR173" s="128"/>
      <c r="FS173" s="128"/>
      <c r="FT173" s="128"/>
      <c r="FU173" s="128"/>
      <c r="FV173" s="128"/>
      <c r="FW173" s="128"/>
      <c r="FX173" s="128"/>
      <c r="FY173" s="128"/>
      <c r="FZ173" s="128"/>
      <c r="GA173" s="128"/>
      <c r="GB173" s="128"/>
      <c r="GC173" s="128"/>
      <c r="GD173" s="128"/>
      <c r="GE173" s="128"/>
      <c r="GF173" s="128"/>
      <c r="GG173" s="128"/>
      <c r="GH173" s="128"/>
      <c r="GI173" s="128"/>
      <c r="GJ173" s="128"/>
      <c r="GK173" s="128"/>
      <c r="GL173" s="128"/>
      <c r="GM173" s="128"/>
      <c r="GN173" s="128"/>
      <c r="GO173" s="128"/>
      <c r="GP173" s="128"/>
      <c r="GQ173" s="128"/>
      <c r="GR173" s="128"/>
    </row>
    <row r="174" spans="7:200" ht="20.100000000000001" customHeight="1">
      <c r="G174" s="126"/>
      <c r="H174" s="126"/>
      <c r="I174" s="126"/>
      <c r="J174" s="126"/>
      <c r="K174" s="126"/>
      <c r="L174" s="126"/>
      <c r="M174" s="126"/>
      <c r="N174" s="126"/>
      <c r="O174" s="126"/>
      <c r="P174" s="126"/>
      <c r="Q174" s="126"/>
      <c r="R174" s="126"/>
      <c r="S174" s="126"/>
      <c r="T174" s="126"/>
      <c r="U174" s="126"/>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8"/>
      <c r="EU174" s="128"/>
      <c r="EV174" s="128"/>
      <c r="EW174" s="128"/>
      <c r="EX174" s="128"/>
      <c r="EY174" s="128"/>
      <c r="EZ174" s="128"/>
      <c r="FA174" s="128"/>
      <c r="FB174" s="128"/>
      <c r="FC174" s="128"/>
      <c r="FD174" s="128"/>
      <c r="FE174" s="128"/>
      <c r="FF174" s="128"/>
      <c r="FG174" s="128"/>
      <c r="FH174" s="128"/>
      <c r="FI174" s="128"/>
      <c r="FJ174" s="128"/>
      <c r="FK174" s="128"/>
      <c r="FL174" s="128"/>
      <c r="FM174" s="128"/>
      <c r="FN174" s="128"/>
      <c r="FO174" s="128"/>
      <c r="FP174" s="128"/>
      <c r="FQ174" s="128"/>
      <c r="FR174" s="128"/>
      <c r="FS174" s="128"/>
      <c r="FT174" s="128"/>
      <c r="FU174" s="128"/>
      <c r="FV174" s="128"/>
      <c r="FW174" s="128"/>
      <c r="FX174" s="128"/>
      <c r="FY174" s="128"/>
      <c r="FZ174" s="128"/>
      <c r="GA174" s="128"/>
      <c r="GB174" s="128"/>
      <c r="GC174" s="128"/>
      <c r="GD174" s="128"/>
      <c r="GE174" s="128"/>
      <c r="GF174" s="128"/>
      <c r="GG174" s="128"/>
      <c r="GH174" s="128"/>
      <c r="GI174" s="128"/>
      <c r="GJ174" s="128"/>
      <c r="GK174" s="128"/>
      <c r="GL174" s="128"/>
      <c r="GM174" s="128"/>
      <c r="GN174" s="128"/>
      <c r="GO174" s="128"/>
      <c r="GP174" s="128"/>
      <c r="GQ174" s="128"/>
      <c r="GR174" s="128"/>
    </row>
    <row r="175" spans="7:200" ht="20.100000000000001" customHeight="1">
      <c r="G175" s="126"/>
      <c r="H175" s="126"/>
      <c r="I175" s="126"/>
      <c r="J175" s="126"/>
      <c r="K175" s="126"/>
      <c r="L175" s="126"/>
      <c r="M175" s="126"/>
      <c r="N175" s="126"/>
      <c r="O175" s="126"/>
      <c r="P175" s="126"/>
      <c r="Q175" s="126"/>
      <c r="R175" s="126"/>
      <c r="S175" s="126"/>
      <c r="T175" s="126"/>
      <c r="U175" s="126"/>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c r="FY175" s="128"/>
      <c r="FZ175" s="128"/>
      <c r="GA175" s="128"/>
      <c r="GB175" s="128"/>
      <c r="GC175" s="128"/>
      <c r="GD175" s="128"/>
      <c r="GE175" s="128"/>
      <c r="GF175" s="128"/>
      <c r="GG175" s="128"/>
      <c r="GH175" s="128"/>
      <c r="GI175" s="128"/>
      <c r="GJ175" s="128"/>
      <c r="GK175" s="128"/>
      <c r="GL175" s="128"/>
      <c r="GM175" s="128"/>
      <c r="GN175" s="128"/>
      <c r="GO175" s="128"/>
      <c r="GP175" s="128"/>
      <c r="GQ175" s="128"/>
      <c r="GR175" s="128"/>
    </row>
    <row r="176" spans="7:200" ht="20.100000000000001" customHeight="1">
      <c r="G176" s="126"/>
      <c r="H176" s="126"/>
      <c r="I176" s="126"/>
      <c r="J176" s="126"/>
      <c r="K176" s="126"/>
      <c r="L176" s="126"/>
      <c r="M176" s="126"/>
      <c r="N176" s="126"/>
      <c r="O176" s="126"/>
      <c r="P176" s="126"/>
      <c r="Q176" s="126"/>
      <c r="R176" s="126"/>
      <c r="S176" s="126"/>
      <c r="T176" s="126"/>
      <c r="U176" s="126"/>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8"/>
      <c r="FU176" s="128"/>
      <c r="FV176" s="128"/>
      <c r="FW176" s="128"/>
      <c r="FX176" s="128"/>
      <c r="FY176" s="128"/>
      <c r="FZ176" s="128"/>
      <c r="GA176" s="128"/>
      <c r="GB176" s="128"/>
      <c r="GC176" s="128"/>
      <c r="GD176" s="128"/>
      <c r="GE176" s="128"/>
      <c r="GF176" s="128"/>
      <c r="GG176" s="128"/>
      <c r="GH176" s="128"/>
      <c r="GI176" s="128"/>
      <c r="GJ176" s="128"/>
      <c r="GK176" s="128"/>
      <c r="GL176" s="128"/>
      <c r="GM176" s="128"/>
      <c r="GN176" s="128"/>
      <c r="GO176" s="128"/>
      <c r="GP176" s="128"/>
      <c r="GQ176" s="128"/>
      <c r="GR176" s="128"/>
    </row>
    <row r="177" spans="7:200" ht="20.100000000000001" customHeight="1">
      <c r="G177" s="126"/>
      <c r="H177" s="126"/>
      <c r="I177" s="126"/>
      <c r="J177" s="126"/>
      <c r="K177" s="126"/>
      <c r="L177" s="126"/>
      <c r="M177" s="126"/>
      <c r="N177" s="126"/>
      <c r="O177" s="126"/>
      <c r="P177" s="126"/>
      <c r="Q177" s="126"/>
      <c r="R177" s="126"/>
      <c r="S177" s="126"/>
      <c r="T177" s="126"/>
      <c r="U177" s="126"/>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8"/>
      <c r="FB177" s="128"/>
      <c r="FC177" s="128"/>
      <c r="FD177" s="128"/>
      <c r="FE177" s="128"/>
      <c r="FF177" s="128"/>
      <c r="FG177" s="128"/>
      <c r="FH177" s="128"/>
      <c r="FI177" s="128"/>
      <c r="FJ177" s="128"/>
      <c r="FK177" s="128"/>
      <c r="FL177" s="128"/>
      <c r="FM177" s="128"/>
      <c r="FN177" s="128"/>
      <c r="FO177" s="128"/>
      <c r="FP177" s="128"/>
      <c r="FQ177" s="128"/>
      <c r="FR177" s="128"/>
      <c r="FS177" s="128"/>
      <c r="FT177" s="128"/>
      <c r="FU177" s="128"/>
      <c r="FV177" s="128"/>
      <c r="FW177" s="128"/>
      <c r="FX177" s="128"/>
      <c r="FY177" s="128"/>
      <c r="FZ177" s="128"/>
      <c r="GA177" s="128"/>
      <c r="GB177" s="128"/>
      <c r="GC177" s="128"/>
      <c r="GD177" s="128"/>
      <c r="GE177" s="128"/>
      <c r="GF177" s="128"/>
      <c r="GG177" s="128"/>
      <c r="GH177" s="128"/>
      <c r="GI177" s="128"/>
      <c r="GJ177" s="128"/>
      <c r="GK177" s="128"/>
      <c r="GL177" s="128"/>
      <c r="GM177" s="128"/>
      <c r="GN177" s="128"/>
      <c r="GO177" s="128"/>
      <c r="GP177" s="128"/>
      <c r="GQ177" s="128"/>
      <c r="GR177" s="128"/>
    </row>
    <row r="178" spans="7:200" ht="20.100000000000001" customHeight="1">
      <c r="G178" s="126"/>
      <c r="H178" s="126"/>
      <c r="I178" s="126"/>
      <c r="J178" s="126"/>
      <c r="K178" s="126"/>
      <c r="L178" s="126"/>
      <c r="M178" s="126"/>
      <c r="N178" s="126"/>
      <c r="O178" s="126"/>
      <c r="P178" s="126"/>
      <c r="Q178" s="126"/>
      <c r="R178" s="126"/>
      <c r="S178" s="126"/>
      <c r="T178" s="126"/>
      <c r="U178" s="126"/>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8"/>
      <c r="FB178" s="128"/>
      <c r="FC178" s="128"/>
      <c r="FD178" s="128"/>
      <c r="FE178" s="128"/>
      <c r="FF178" s="128"/>
      <c r="FG178" s="128"/>
      <c r="FH178" s="128"/>
      <c r="FI178" s="128"/>
      <c r="FJ178" s="128"/>
      <c r="FK178" s="128"/>
      <c r="FL178" s="128"/>
      <c r="FM178" s="128"/>
      <c r="FN178" s="128"/>
      <c r="FO178" s="128"/>
      <c r="FP178" s="128"/>
      <c r="FQ178" s="128"/>
      <c r="FR178" s="128"/>
      <c r="FS178" s="128"/>
      <c r="FT178" s="128"/>
      <c r="FU178" s="128"/>
      <c r="FV178" s="128"/>
      <c r="FW178" s="128"/>
      <c r="FX178" s="128"/>
      <c r="FY178" s="128"/>
      <c r="FZ178" s="128"/>
      <c r="GA178" s="128"/>
      <c r="GB178" s="128"/>
      <c r="GC178" s="128"/>
      <c r="GD178" s="128"/>
      <c r="GE178" s="128"/>
      <c r="GF178" s="128"/>
      <c r="GG178" s="128"/>
      <c r="GH178" s="128"/>
      <c r="GI178" s="128"/>
      <c r="GJ178" s="128"/>
      <c r="GK178" s="128"/>
      <c r="GL178" s="128"/>
      <c r="GM178" s="128"/>
      <c r="GN178" s="128"/>
      <c r="GO178" s="128"/>
      <c r="GP178" s="128"/>
      <c r="GQ178" s="128"/>
      <c r="GR178" s="128"/>
    </row>
    <row r="179" spans="7:200" ht="20.100000000000001" customHeight="1">
      <c r="G179" s="126"/>
      <c r="H179" s="126"/>
      <c r="I179" s="126"/>
      <c r="J179" s="126"/>
      <c r="K179" s="126"/>
      <c r="L179" s="126"/>
      <c r="M179" s="126"/>
      <c r="N179" s="126"/>
      <c r="O179" s="126"/>
      <c r="P179" s="126"/>
      <c r="Q179" s="126"/>
      <c r="R179" s="126"/>
      <c r="S179" s="126"/>
      <c r="T179" s="126"/>
      <c r="U179" s="126"/>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8"/>
      <c r="EU179" s="128"/>
      <c r="EV179" s="128"/>
      <c r="EW179" s="128"/>
      <c r="EX179" s="128"/>
      <c r="EY179" s="128"/>
      <c r="EZ179" s="128"/>
      <c r="FA179" s="128"/>
      <c r="FB179" s="128"/>
      <c r="FC179" s="128"/>
      <c r="FD179" s="128"/>
      <c r="FE179" s="128"/>
      <c r="FF179" s="128"/>
      <c r="FG179" s="128"/>
      <c r="FH179" s="128"/>
      <c r="FI179" s="128"/>
      <c r="FJ179" s="128"/>
      <c r="FK179" s="128"/>
      <c r="FL179" s="128"/>
      <c r="FM179" s="128"/>
      <c r="FN179" s="128"/>
      <c r="FO179" s="128"/>
      <c r="FP179" s="128"/>
      <c r="FQ179" s="128"/>
      <c r="FR179" s="128"/>
      <c r="FS179" s="128"/>
      <c r="FT179" s="128"/>
      <c r="FU179" s="128"/>
      <c r="FV179" s="128"/>
      <c r="FW179" s="128"/>
      <c r="FX179" s="128"/>
      <c r="FY179" s="128"/>
      <c r="FZ179" s="128"/>
      <c r="GA179" s="128"/>
      <c r="GB179" s="128"/>
      <c r="GC179" s="128"/>
      <c r="GD179" s="128"/>
      <c r="GE179" s="128"/>
      <c r="GF179" s="128"/>
      <c r="GG179" s="128"/>
      <c r="GH179" s="128"/>
      <c r="GI179" s="128"/>
      <c r="GJ179" s="128"/>
      <c r="GK179" s="128"/>
      <c r="GL179" s="128"/>
      <c r="GM179" s="128"/>
      <c r="GN179" s="128"/>
      <c r="GO179" s="128"/>
      <c r="GP179" s="128"/>
      <c r="GQ179" s="128"/>
      <c r="GR179" s="128"/>
    </row>
    <row r="180" spans="7:200" ht="20.100000000000001" customHeight="1">
      <c r="G180" s="126"/>
      <c r="H180" s="126"/>
      <c r="I180" s="126"/>
      <c r="J180" s="126"/>
      <c r="K180" s="126"/>
      <c r="L180" s="126"/>
      <c r="M180" s="126"/>
      <c r="N180" s="126"/>
      <c r="O180" s="126"/>
      <c r="P180" s="126"/>
      <c r="Q180" s="126"/>
      <c r="R180" s="126"/>
      <c r="S180" s="126"/>
      <c r="T180" s="126"/>
      <c r="U180" s="126"/>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c r="DP180" s="128"/>
      <c r="DQ180" s="128"/>
      <c r="DR180" s="128"/>
      <c r="DS180" s="128"/>
      <c r="DT180" s="128"/>
      <c r="DU180" s="128"/>
      <c r="DV180" s="128"/>
      <c r="DW180" s="128"/>
      <c r="DX180" s="128"/>
      <c r="DY180" s="128"/>
      <c r="DZ180" s="128"/>
      <c r="EA180" s="128"/>
      <c r="EB180" s="128"/>
      <c r="EC180" s="128"/>
      <c r="ED180" s="128"/>
      <c r="EE180" s="128"/>
      <c r="EF180" s="128"/>
      <c r="EG180" s="128"/>
      <c r="EH180" s="128"/>
      <c r="EI180" s="128"/>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8"/>
      <c r="FU180" s="128"/>
      <c r="FV180" s="128"/>
      <c r="FW180" s="128"/>
      <c r="FX180" s="128"/>
      <c r="FY180" s="128"/>
      <c r="FZ180" s="128"/>
      <c r="GA180" s="128"/>
      <c r="GB180" s="128"/>
      <c r="GC180" s="128"/>
      <c r="GD180" s="128"/>
      <c r="GE180" s="128"/>
      <c r="GF180" s="128"/>
      <c r="GG180" s="128"/>
      <c r="GH180" s="128"/>
      <c r="GI180" s="128"/>
      <c r="GJ180" s="128"/>
      <c r="GK180" s="128"/>
      <c r="GL180" s="128"/>
      <c r="GM180" s="128"/>
      <c r="GN180" s="128"/>
      <c r="GO180" s="128"/>
      <c r="GP180" s="128"/>
      <c r="GQ180" s="128"/>
      <c r="GR180" s="128"/>
    </row>
    <row r="181" spans="7:200" ht="20.100000000000001" customHeight="1">
      <c r="G181" s="126"/>
      <c r="H181" s="126"/>
      <c r="I181" s="126"/>
      <c r="J181" s="126"/>
      <c r="K181" s="126"/>
      <c r="L181" s="126"/>
      <c r="M181" s="126"/>
      <c r="N181" s="126"/>
      <c r="O181" s="126"/>
      <c r="P181" s="126"/>
      <c r="Q181" s="126"/>
      <c r="R181" s="126"/>
      <c r="S181" s="126"/>
      <c r="T181" s="126"/>
      <c r="U181" s="126"/>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c r="DP181" s="128"/>
      <c r="DQ181" s="128"/>
      <c r="DR181" s="128"/>
      <c r="DS181" s="128"/>
      <c r="DT181" s="128"/>
      <c r="DU181" s="128"/>
      <c r="DV181" s="128"/>
      <c r="DW181" s="128"/>
      <c r="DX181" s="128"/>
      <c r="DY181" s="128"/>
      <c r="DZ181" s="128"/>
      <c r="EA181" s="128"/>
      <c r="EB181" s="128"/>
      <c r="EC181" s="128"/>
      <c r="ED181" s="128"/>
      <c r="EE181" s="128"/>
      <c r="EF181" s="128"/>
      <c r="EG181" s="128"/>
      <c r="EH181" s="128"/>
      <c r="EI181" s="128"/>
      <c r="EJ181" s="128"/>
      <c r="EK181" s="128"/>
      <c r="EL181" s="128"/>
      <c r="EM181" s="128"/>
      <c r="EN181" s="128"/>
      <c r="EO181" s="128"/>
      <c r="EP181" s="128"/>
      <c r="EQ181" s="128"/>
      <c r="ER181" s="128"/>
      <c r="ES181" s="128"/>
      <c r="ET181" s="128"/>
      <c r="EU181" s="128"/>
      <c r="EV181" s="128"/>
      <c r="EW181" s="128"/>
      <c r="EX181" s="128"/>
      <c r="EY181" s="128"/>
      <c r="EZ181" s="128"/>
      <c r="FA181" s="128"/>
      <c r="FB181" s="128"/>
      <c r="FC181" s="128"/>
      <c r="FD181" s="128"/>
      <c r="FE181" s="128"/>
      <c r="FF181" s="128"/>
      <c r="FG181" s="128"/>
      <c r="FH181" s="128"/>
      <c r="FI181" s="128"/>
      <c r="FJ181" s="128"/>
      <c r="FK181" s="128"/>
      <c r="FL181" s="128"/>
      <c r="FM181" s="128"/>
      <c r="FN181" s="128"/>
      <c r="FO181" s="128"/>
      <c r="FP181" s="128"/>
      <c r="FQ181" s="128"/>
      <c r="FR181" s="128"/>
      <c r="FS181" s="128"/>
      <c r="FT181" s="128"/>
      <c r="FU181" s="128"/>
      <c r="FV181" s="128"/>
      <c r="FW181" s="128"/>
      <c r="FX181" s="128"/>
      <c r="FY181" s="128"/>
      <c r="FZ181" s="128"/>
      <c r="GA181" s="128"/>
      <c r="GB181" s="128"/>
      <c r="GC181" s="128"/>
      <c r="GD181" s="128"/>
      <c r="GE181" s="128"/>
      <c r="GF181" s="128"/>
      <c r="GG181" s="128"/>
      <c r="GH181" s="128"/>
      <c r="GI181" s="128"/>
      <c r="GJ181" s="128"/>
      <c r="GK181" s="128"/>
      <c r="GL181" s="128"/>
      <c r="GM181" s="128"/>
      <c r="GN181" s="128"/>
      <c r="GO181" s="128"/>
      <c r="GP181" s="128"/>
      <c r="GQ181" s="128"/>
      <c r="GR181" s="128"/>
    </row>
    <row r="182" spans="7:200" ht="20.100000000000001" customHeight="1">
      <c r="G182" s="126"/>
      <c r="H182" s="126"/>
      <c r="I182" s="126"/>
      <c r="J182" s="126"/>
      <c r="K182" s="126"/>
      <c r="L182" s="126"/>
      <c r="M182" s="126"/>
      <c r="N182" s="126"/>
      <c r="O182" s="126"/>
      <c r="P182" s="126"/>
      <c r="Q182" s="126"/>
      <c r="R182" s="126"/>
      <c r="S182" s="126"/>
      <c r="T182" s="126"/>
      <c r="U182" s="126"/>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8"/>
      <c r="EU182" s="128"/>
      <c r="EV182" s="128"/>
      <c r="EW182" s="128"/>
      <c r="EX182" s="128"/>
      <c r="EY182" s="128"/>
      <c r="EZ182" s="128"/>
      <c r="FA182" s="128"/>
      <c r="FB182" s="128"/>
      <c r="FC182" s="128"/>
      <c r="FD182" s="128"/>
      <c r="FE182" s="128"/>
      <c r="FF182" s="128"/>
      <c r="FG182" s="128"/>
      <c r="FH182" s="128"/>
      <c r="FI182" s="128"/>
      <c r="FJ182" s="128"/>
      <c r="FK182" s="128"/>
      <c r="FL182" s="128"/>
      <c r="FM182" s="128"/>
      <c r="FN182" s="128"/>
      <c r="FO182" s="128"/>
      <c r="FP182" s="128"/>
      <c r="FQ182" s="128"/>
      <c r="FR182" s="128"/>
      <c r="FS182" s="128"/>
      <c r="FT182" s="128"/>
      <c r="FU182" s="128"/>
      <c r="FV182" s="128"/>
      <c r="FW182" s="128"/>
      <c r="FX182" s="128"/>
      <c r="FY182" s="128"/>
      <c r="FZ182" s="128"/>
      <c r="GA182" s="128"/>
      <c r="GB182" s="128"/>
      <c r="GC182" s="128"/>
      <c r="GD182" s="128"/>
      <c r="GE182" s="128"/>
      <c r="GF182" s="128"/>
      <c r="GG182" s="128"/>
      <c r="GH182" s="128"/>
      <c r="GI182" s="128"/>
      <c r="GJ182" s="128"/>
      <c r="GK182" s="128"/>
      <c r="GL182" s="128"/>
      <c r="GM182" s="128"/>
      <c r="GN182" s="128"/>
      <c r="GO182" s="128"/>
      <c r="GP182" s="128"/>
      <c r="GQ182" s="128"/>
      <c r="GR182" s="128"/>
    </row>
    <row r="183" spans="7:200" ht="20.100000000000001" customHeight="1">
      <c r="G183" s="126"/>
      <c r="H183" s="126"/>
      <c r="I183" s="126"/>
      <c r="J183" s="126"/>
      <c r="K183" s="126"/>
      <c r="L183" s="126"/>
      <c r="M183" s="126"/>
      <c r="N183" s="126"/>
      <c r="O183" s="126"/>
      <c r="P183" s="126"/>
      <c r="Q183" s="126"/>
      <c r="R183" s="126"/>
      <c r="S183" s="126"/>
      <c r="T183" s="126"/>
      <c r="U183" s="126"/>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8"/>
      <c r="EU183" s="128"/>
      <c r="EV183" s="128"/>
      <c r="EW183" s="128"/>
      <c r="EX183" s="128"/>
      <c r="EY183" s="128"/>
      <c r="EZ183" s="128"/>
      <c r="FA183" s="128"/>
      <c r="FB183" s="128"/>
      <c r="FC183" s="128"/>
      <c r="FD183" s="128"/>
      <c r="FE183" s="128"/>
      <c r="FF183" s="128"/>
      <c r="FG183" s="128"/>
      <c r="FH183" s="128"/>
      <c r="FI183" s="128"/>
      <c r="FJ183" s="128"/>
      <c r="FK183" s="128"/>
      <c r="FL183" s="128"/>
      <c r="FM183" s="128"/>
      <c r="FN183" s="128"/>
      <c r="FO183" s="128"/>
      <c r="FP183" s="128"/>
      <c r="FQ183" s="128"/>
      <c r="FR183" s="128"/>
      <c r="FS183" s="128"/>
      <c r="FT183" s="128"/>
      <c r="FU183" s="128"/>
      <c r="FV183" s="128"/>
      <c r="FW183" s="128"/>
      <c r="FX183" s="128"/>
      <c r="FY183" s="128"/>
      <c r="FZ183" s="128"/>
      <c r="GA183" s="128"/>
      <c r="GB183" s="128"/>
      <c r="GC183" s="128"/>
      <c r="GD183" s="128"/>
      <c r="GE183" s="128"/>
      <c r="GF183" s="128"/>
      <c r="GG183" s="128"/>
      <c r="GH183" s="128"/>
      <c r="GI183" s="128"/>
      <c r="GJ183" s="128"/>
      <c r="GK183" s="128"/>
      <c r="GL183" s="128"/>
      <c r="GM183" s="128"/>
      <c r="GN183" s="128"/>
      <c r="GO183" s="128"/>
      <c r="GP183" s="128"/>
      <c r="GQ183" s="128"/>
      <c r="GR183" s="128"/>
    </row>
    <row r="184" spans="7:200" ht="20.100000000000001" customHeight="1">
      <c r="G184" s="126"/>
      <c r="H184" s="126"/>
      <c r="I184" s="126"/>
      <c r="J184" s="126"/>
      <c r="K184" s="126"/>
      <c r="L184" s="126"/>
      <c r="M184" s="126"/>
      <c r="N184" s="126"/>
      <c r="O184" s="126"/>
      <c r="P184" s="126"/>
      <c r="Q184" s="126"/>
      <c r="R184" s="126"/>
      <c r="S184" s="126"/>
      <c r="T184" s="126"/>
      <c r="U184" s="126"/>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c r="DP184" s="128"/>
      <c r="DQ184" s="128"/>
      <c r="DR184" s="128"/>
      <c r="DS184" s="128"/>
      <c r="DT184" s="128"/>
      <c r="DU184" s="128"/>
      <c r="DV184" s="128"/>
      <c r="DW184" s="128"/>
      <c r="DX184" s="128"/>
      <c r="DY184" s="128"/>
      <c r="DZ184" s="128"/>
      <c r="EA184" s="128"/>
      <c r="EB184" s="128"/>
      <c r="EC184" s="128"/>
      <c r="ED184" s="128"/>
      <c r="EE184" s="128"/>
      <c r="EF184" s="128"/>
      <c r="EG184" s="128"/>
      <c r="EH184" s="128"/>
      <c r="EI184" s="128"/>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8"/>
      <c r="FU184" s="128"/>
      <c r="FV184" s="128"/>
      <c r="FW184" s="128"/>
      <c r="FX184" s="128"/>
      <c r="FY184" s="128"/>
      <c r="FZ184" s="128"/>
      <c r="GA184" s="128"/>
      <c r="GB184" s="128"/>
      <c r="GC184" s="128"/>
      <c r="GD184" s="128"/>
      <c r="GE184" s="128"/>
      <c r="GF184" s="128"/>
      <c r="GG184" s="128"/>
      <c r="GH184" s="128"/>
      <c r="GI184" s="128"/>
      <c r="GJ184" s="128"/>
      <c r="GK184" s="128"/>
      <c r="GL184" s="128"/>
      <c r="GM184" s="128"/>
      <c r="GN184" s="128"/>
      <c r="GO184" s="128"/>
      <c r="GP184" s="128"/>
      <c r="GQ184" s="128"/>
      <c r="GR184" s="128"/>
    </row>
    <row r="185" spans="7:200" ht="20.100000000000001" customHeight="1">
      <c r="G185" s="126"/>
      <c r="H185" s="126"/>
      <c r="I185" s="126"/>
      <c r="J185" s="126"/>
      <c r="K185" s="126"/>
      <c r="L185" s="126"/>
      <c r="M185" s="126"/>
      <c r="N185" s="126"/>
      <c r="O185" s="126"/>
      <c r="P185" s="126"/>
      <c r="Q185" s="126"/>
      <c r="R185" s="126"/>
      <c r="S185" s="126"/>
      <c r="T185" s="126"/>
      <c r="U185" s="126"/>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c r="DP185" s="128"/>
      <c r="DQ185" s="128"/>
      <c r="DR185" s="128"/>
      <c r="DS185" s="128"/>
      <c r="DT185" s="128"/>
      <c r="DU185" s="128"/>
      <c r="DV185" s="128"/>
      <c r="DW185" s="128"/>
      <c r="DX185" s="128"/>
      <c r="DY185" s="128"/>
      <c r="DZ185" s="128"/>
      <c r="EA185" s="128"/>
      <c r="EB185" s="128"/>
      <c r="EC185" s="128"/>
      <c r="ED185" s="128"/>
      <c r="EE185" s="128"/>
      <c r="EF185" s="128"/>
      <c r="EG185" s="128"/>
      <c r="EH185" s="128"/>
      <c r="EI185" s="128"/>
      <c r="EJ185" s="128"/>
      <c r="EK185" s="128"/>
      <c r="EL185" s="128"/>
      <c r="EM185" s="128"/>
      <c r="EN185" s="128"/>
      <c r="EO185" s="128"/>
      <c r="EP185" s="128"/>
      <c r="EQ185" s="128"/>
      <c r="ER185" s="128"/>
      <c r="ES185" s="128"/>
      <c r="ET185" s="128"/>
      <c r="EU185" s="128"/>
      <c r="EV185" s="128"/>
      <c r="EW185" s="128"/>
      <c r="EX185" s="128"/>
      <c r="EY185" s="128"/>
      <c r="EZ185" s="128"/>
      <c r="FA185" s="128"/>
      <c r="FB185" s="128"/>
      <c r="FC185" s="128"/>
      <c r="FD185" s="128"/>
      <c r="FE185" s="128"/>
      <c r="FF185" s="128"/>
      <c r="FG185" s="128"/>
      <c r="FH185" s="128"/>
      <c r="FI185" s="128"/>
      <c r="FJ185" s="128"/>
      <c r="FK185" s="128"/>
      <c r="FL185" s="128"/>
      <c r="FM185" s="128"/>
      <c r="FN185" s="128"/>
      <c r="FO185" s="128"/>
      <c r="FP185" s="128"/>
      <c r="FQ185" s="128"/>
      <c r="FR185" s="128"/>
      <c r="FS185" s="128"/>
      <c r="FT185" s="128"/>
      <c r="FU185" s="128"/>
      <c r="FV185" s="128"/>
      <c r="FW185" s="128"/>
      <c r="FX185" s="128"/>
      <c r="FY185" s="128"/>
      <c r="FZ185" s="128"/>
      <c r="GA185" s="128"/>
      <c r="GB185" s="128"/>
      <c r="GC185" s="128"/>
      <c r="GD185" s="128"/>
      <c r="GE185" s="128"/>
      <c r="GF185" s="128"/>
      <c r="GG185" s="128"/>
      <c r="GH185" s="128"/>
      <c r="GI185" s="128"/>
      <c r="GJ185" s="128"/>
      <c r="GK185" s="128"/>
      <c r="GL185" s="128"/>
      <c r="GM185" s="128"/>
      <c r="GN185" s="128"/>
      <c r="GO185" s="128"/>
      <c r="GP185" s="128"/>
      <c r="GQ185" s="128"/>
      <c r="GR185" s="128"/>
    </row>
    <row r="186" spans="7:200" ht="20.100000000000001" customHeight="1">
      <c r="G186" s="126"/>
      <c r="H186" s="126"/>
      <c r="I186" s="126"/>
      <c r="J186" s="126"/>
      <c r="K186" s="126"/>
      <c r="L186" s="126"/>
      <c r="M186" s="126"/>
      <c r="N186" s="126"/>
      <c r="O186" s="126"/>
      <c r="P186" s="126"/>
      <c r="Q186" s="126"/>
      <c r="R186" s="126"/>
      <c r="S186" s="126"/>
      <c r="T186" s="126"/>
      <c r="U186" s="126"/>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c r="DP186" s="128"/>
      <c r="DQ186" s="128"/>
      <c r="DR186" s="128"/>
      <c r="DS186" s="128"/>
      <c r="DT186" s="128"/>
      <c r="DU186" s="128"/>
      <c r="DV186" s="128"/>
      <c r="DW186" s="128"/>
      <c r="DX186" s="128"/>
      <c r="DY186" s="128"/>
      <c r="DZ186" s="128"/>
      <c r="EA186" s="128"/>
      <c r="EB186" s="128"/>
      <c r="EC186" s="128"/>
      <c r="ED186" s="128"/>
      <c r="EE186" s="128"/>
      <c r="EF186" s="128"/>
      <c r="EG186" s="128"/>
      <c r="EH186" s="128"/>
      <c r="EI186" s="128"/>
      <c r="EJ186" s="128"/>
      <c r="EK186" s="128"/>
      <c r="EL186" s="128"/>
      <c r="EM186" s="128"/>
      <c r="EN186" s="128"/>
      <c r="EO186" s="128"/>
      <c r="EP186" s="128"/>
      <c r="EQ186" s="128"/>
      <c r="ER186" s="128"/>
      <c r="ES186" s="128"/>
      <c r="ET186" s="128"/>
      <c r="EU186" s="128"/>
      <c r="EV186" s="128"/>
      <c r="EW186" s="128"/>
      <c r="EX186" s="128"/>
      <c r="EY186" s="128"/>
      <c r="EZ186" s="128"/>
      <c r="FA186" s="128"/>
      <c r="FB186" s="128"/>
      <c r="FC186" s="128"/>
      <c r="FD186" s="128"/>
      <c r="FE186" s="128"/>
      <c r="FF186" s="128"/>
      <c r="FG186" s="128"/>
      <c r="FH186" s="128"/>
      <c r="FI186" s="128"/>
      <c r="FJ186" s="128"/>
      <c r="FK186" s="128"/>
      <c r="FL186" s="128"/>
      <c r="FM186" s="128"/>
      <c r="FN186" s="128"/>
      <c r="FO186" s="128"/>
      <c r="FP186" s="128"/>
      <c r="FQ186" s="128"/>
      <c r="FR186" s="128"/>
      <c r="FS186" s="128"/>
      <c r="FT186" s="128"/>
      <c r="FU186" s="128"/>
      <c r="FV186" s="128"/>
      <c r="FW186" s="128"/>
      <c r="FX186" s="128"/>
      <c r="FY186" s="128"/>
      <c r="FZ186" s="128"/>
      <c r="GA186" s="128"/>
      <c r="GB186" s="128"/>
      <c r="GC186" s="128"/>
      <c r="GD186" s="128"/>
      <c r="GE186" s="128"/>
      <c r="GF186" s="128"/>
      <c r="GG186" s="128"/>
      <c r="GH186" s="128"/>
      <c r="GI186" s="128"/>
      <c r="GJ186" s="128"/>
      <c r="GK186" s="128"/>
      <c r="GL186" s="128"/>
      <c r="GM186" s="128"/>
      <c r="GN186" s="128"/>
      <c r="GO186" s="128"/>
      <c r="GP186" s="128"/>
      <c r="GQ186" s="128"/>
      <c r="GR186" s="128"/>
    </row>
    <row r="187" spans="7:200" ht="20.100000000000001" customHeight="1">
      <c r="G187" s="126"/>
      <c r="H187" s="126"/>
      <c r="I187" s="126"/>
      <c r="J187" s="126"/>
      <c r="K187" s="126"/>
      <c r="L187" s="126"/>
      <c r="M187" s="126"/>
      <c r="N187" s="126"/>
      <c r="O187" s="126"/>
      <c r="P187" s="126"/>
      <c r="Q187" s="126"/>
      <c r="R187" s="126"/>
      <c r="S187" s="126"/>
      <c r="T187" s="126"/>
      <c r="U187" s="126"/>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c r="FB187" s="128"/>
      <c r="FC187" s="128"/>
      <c r="FD187" s="128"/>
      <c r="FE187" s="128"/>
      <c r="FF187" s="128"/>
      <c r="FG187" s="128"/>
      <c r="FH187" s="128"/>
      <c r="FI187" s="128"/>
      <c r="FJ187" s="128"/>
      <c r="FK187" s="128"/>
      <c r="FL187" s="128"/>
      <c r="FM187" s="128"/>
      <c r="FN187" s="128"/>
      <c r="FO187" s="128"/>
      <c r="FP187" s="128"/>
      <c r="FQ187" s="128"/>
      <c r="FR187" s="128"/>
      <c r="FS187" s="128"/>
      <c r="FT187" s="128"/>
      <c r="FU187" s="128"/>
      <c r="FV187" s="128"/>
      <c r="FW187" s="128"/>
      <c r="FX187" s="128"/>
      <c r="FY187" s="128"/>
      <c r="FZ187" s="128"/>
      <c r="GA187" s="128"/>
      <c r="GB187" s="128"/>
      <c r="GC187" s="128"/>
      <c r="GD187" s="128"/>
      <c r="GE187" s="128"/>
      <c r="GF187" s="128"/>
      <c r="GG187" s="128"/>
      <c r="GH187" s="128"/>
      <c r="GI187" s="128"/>
      <c r="GJ187" s="128"/>
      <c r="GK187" s="128"/>
      <c r="GL187" s="128"/>
      <c r="GM187" s="128"/>
      <c r="GN187" s="128"/>
      <c r="GO187" s="128"/>
      <c r="GP187" s="128"/>
      <c r="GQ187" s="128"/>
      <c r="GR187" s="128"/>
    </row>
    <row r="188" spans="7:200" ht="20.100000000000001" customHeight="1">
      <c r="G188" s="126"/>
      <c r="H188" s="126"/>
      <c r="I188" s="126"/>
      <c r="J188" s="126"/>
      <c r="K188" s="126"/>
      <c r="L188" s="126"/>
      <c r="M188" s="126"/>
      <c r="N188" s="126"/>
      <c r="O188" s="126"/>
      <c r="P188" s="126"/>
      <c r="Q188" s="126"/>
      <c r="R188" s="126"/>
      <c r="S188" s="126"/>
      <c r="T188" s="126"/>
      <c r="U188" s="126"/>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c r="DP188" s="128"/>
      <c r="DQ188" s="128"/>
      <c r="DR188" s="128"/>
      <c r="DS188" s="128"/>
      <c r="DT188" s="128"/>
      <c r="DU188" s="128"/>
      <c r="DV188" s="128"/>
      <c r="DW188" s="128"/>
      <c r="DX188" s="128"/>
      <c r="DY188" s="128"/>
      <c r="DZ188" s="128"/>
      <c r="EA188" s="128"/>
      <c r="EB188" s="128"/>
      <c r="EC188" s="128"/>
      <c r="ED188" s="128"/>
      <c r="EE188" s="128"/>
      <c r="EF188" s="128"/>
      <c r="EG188" s="128"/>
      <c r="EH188" s="128"/>
      <c r="EI188" s="128"/>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8"/>
      <c r="FU188" s="128"/>
      <c r="FV188" s="128"/>
      <c r="FW188" s="128"/>
      <c r="FX188" s="128"/>
      <c r="FY188" s="128"/>
      <c r="FZ188" s="128"/>
      <c r="GA188" s="128"/>
      <c r="GB188" s="128"/>
      <c r="GC188" s="128"/>
      <c r="GD188" s="128"/>
      <c r="GE188" s="128"/>
      <c r="GF188" s="128"/>
      <c r="GG188" s="128"/>
      <c r="GH188" s="128"/>
      <c r="GI188" s="128"/>
      <c r="GJ188" s="128"/>
      <c r="GK188" s="128"/>
      <c r="GL188" s="128"/>
      <c r="GM188" s="128"/>
      <c r="GN188" s="128"/>
      <c r="GO188" s="128"/>
      <c r="GP188" s="128"/>
      <c r="GQ188" s="128"/>
      <c r="GR188" s="128"/>
    </row>
    <row r="189" spans="7:200" ht="20.100000000000001" customHeight="1">
      <c r="G189" s="126"/>
      <c r="H189" s="126"/>
      <c r="I189" s="126"/>
      <c r="J189" s="126"/>
      <c r="K189" s="126"/>
      <c r="L189" s="126"/>
      <c r="M189" s="126"/>
      <c r="N189" s="126"/>
      <c r="O189" s="126"/>
      <c r="P189" s="126"/>
      <c r="Q189" s="126"/>
      <c r="R189" s="126"/>
      <c r="S189" s="126"/>
      <c r="T189" s="126"/>
      <c r="U189" s="126"/>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8"/>
      <c r="EE189" s="128"/>
      <c r="EF189" s="128"/>
      <c r="EG189" s="128"/>
      <c r="EH189" s="128"/>
      <c r="EI189" s="128"/>
      <c r="EJ189" s="128"/>
      <c r="EK189" s="128"/>
      <c r="EL189" s="128"/>
      <c r="EM189" s="128"/>
      <c r="EN189" s="128"/>
      <c r="EO189" s="128"/>
      <c r="EP189" s="128"/>
      <c r="EQ189" s="128"/>
      <c r="ER189" s="128"/>
      <c r="ES189" s="128"/>
      <c r="ET189" s="128"/>
      <c r="EU189" s="128"/>
      <c r="EV189" s="128"/>
      <c r="EW189" s="128"/>
      <c r="EX189" s="128"/>
      <c r="EY189" s="128"/>
      <c r="EZ189" s="128"/>
      <c r="FA189" s="128"/>
      <c r="FB189" s="128"/>
      <c r="FC189" s="128"/>
      <c r="FD189" s="128"/>
      <c r="FE189" s="128"/>
      <c r="FF189" s="128"/>
      <c r="FG189" s="128"/>
      <c r="FH189" s="128"/>
      <c r="FI189" s="128"/>
      <c r="FJ189" s="128"/>
      <c r="FK189" s="128"/>
      <c r="FL189" s="128"/>
      <c r="FM189" s="128"/>
      <c r="FN189" s="128"/>
      <c r="FO189" s="128"/>
      <c r="FP189" s="128"/>
      <c r="FQ189" s="128"/>
      <c r="FR189" s="128"/>
      <c r="FS189" s="128"/>
      <c r="FT189" s="128"/>
      <c r="FU189" s="128"/>
      <c r="FV189" s="128"/>
      <c r="FW189" s="128"/>
      <c r="FX189" s="128"/>
      <c r="FY189" s="128"/>
      <c r="FZ189" s="128"/>
      <c r="GA189" s="128"/>
      <c r="GB189" s="128"/>
      <c r="GC189" s="128"/>
      <c r="GD189" s="128"/>
      <c r="GE189" s="128"/>
      <c r="GF189" s="128"/>
      <c r="GG189" s="128"/>
      <c r="GH189" s="128"/>
      <c r="GI189" s="128"/>
      <c r="GJ189" s="128"/>
      <c r="GK189" s="128"/>
      <c r="GL189" s="128"/>
      <c r="GM189" s="128"/>
      <c r="GN189" s="128"/>
      <c r="GO189" s="128"/>
      <c r="GP189" s="128"/>
      <c r="GQ189" s="128"/>
      <c r="GR189" s="128"/>
    </row>
    <row r="190" spans="7:200" ht="20.100000000000001" customHeight="1">
      <c r="G190" s="126"/>
      <c r="H190" s="126"/>
      <c r="I190" s="126"/>
      <c r="J190" s="126"/>
      <c r="K190" s="126"/>
      <c r="L190" s="126"/>
      <c r="M190" s="126"/>
      <c r="N190" s="126"/>
      <c r="O190" s="126"/>
      <c r="P190" s="126"/>
      <c r="Q190" s="126"/>
      <c r="R190" s="126"/>
      <c r="S190" s="126"/>
      <c r="T190" s="126"/>
      <c r="U190" s="126"/>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c r="FY190" s="128"/>
      <c r="FZ190" s="128"/>
      <c r="GA190" s="128"/>
      <c r="GB190" s="128"/>
      <c r="GC190" s="128"/>
      <c r="GD190" s="128"/>
      <c r="GE190" s="128"/>
      <c r="GF190" s="128"/>
      <c r="GG190" s="128"/>
      <c r="GH190" s="128"/>
      <c r="GI190" s="128"/>
      <c r="GJ190" s="128"/>
      <c r="GK190" s="128"/>
      <c r="GL190" s="128"/>
      <c r="GM190" s="128"/>
      <c r="GN190" s="128"/>
      <c r="GO190" s="128"/>
      <c r="GP190" s="128"/>
      <c r="GQ190" s="128"/>
      <c r="GR190" s="128"/>
    </row>
    <row r="191" spans="7:200" ht="20.100000000000001" customHeight="1">
      <c r="G191" s="126"/>
      <c r="H191" s="126"/>
      <c r="I191" s="126"/>
      <c r="J191" s="126"/>
      <c r="K191" s="126"/>
      <c r="L191" s="126"/>
      <c r="M191" s="126"/>
      <c r="N191" s="126"/>
      <c r="O191" s="126"/>
      <c r="P191" s="126"/>
      <c r="Q191" s="126"/>
      <c r="R191" s="126"/>
      <c r="S191" s="126"/>
      <c r="T191" s="126"/>
      <c r="U191" s="126"/>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8"/>
      <c r="EU191" s="128"/>
      <c r="EV191" s="128"/>
      <c r="EW191" s="128"/>
      <c r="EX191" s="128"/>
      <c r="EY191" s="128"/>
      <c r="EZ191" s="128"/>
      <c r="FA191" s="128"/>
      <c r="FB191" s="128"/>
      <c r="FC191" s="128"/>
      <c r="FD191" s="128"/>
      <c r="FE191" s="128"/>
      <c r="FF191" s="128"/>
      <c r="FG191" s="128"/>
      <c r="FH191" s="128"/>
      <c r="FI191" s="128"/>
      <c r="FJ191" s="128"/>
      <c r="FK191" s="128"/>
      <c r="FL191" s="128"/>
      <c r="FM191" s="128"/>
      <c r="FN191" s="128"/>
      <c r="FO191" s="128"/>
      <c r="FP191" s="128"/>
      <c r="FQ191" s="128"/>
      <c r="FR191" s="128"/>
      <c r="FS191" s="128"/>
      <c r="FT191" s="128"/>
      <c r="FU191" s="128"/>
      <c r="FV191" s="128"/>
      <c r="FW191" s="128"/>
      <c r="FX191" s="128"/>
      <c r="FY191" s="128"/>
      <c r="FZ191" s="128"/>
      <c r="GA191" s="128"/>
      <c r="GB191" s="128"/>
      <c r="GC191" s="128"/>
      <c r="GD191" s="128"/>
      <c r="GE191" s="128"/>
      <c r="GF191" s="128"/>
      <c r="GG191" s="128"/>
      <c r="GH191" s="128"/>
      <c r="GI191" s="128"/>
      <c r="GJ191" s="128"/>
      <c r="GK191" s="128"/>
      <c r="GL191" s="128"/>
      <c r="GM191" s="128"/>
      <c r="GN191" s="128"/>
      <c r="GO191" s="128"/>
      <c r="GP191" s="128"/>
      <c r="GQ191" s="128"/>
      <c r="GR191" s="128"/>
    </row>
    <row r="192" spans="7:200" ht="20.100000000000001" customHeight="1">
      <c r="G192" s="126"/>
      <c r="H192" s="126"/>
      <c r="I192" s="126"/>
      <c r="J192" s="126"/>
      <c r="K192" s="126"/>
      <c r="L192" s="126"/>
      <c r="M192" s="126"/>
      <c r="N192" s="126"/>
      <c r="O192" s="126"/>
      <c r="P192" s="126"/>
      <c r="Q192" s="126"/>
      <c r="R192" s="126"/>
      <c r="S192" s="126"/>
      <c r="T192" s="126"/>
      <c r="U192" s="126"/>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c r="DP192" s="128"/>
      <c r="DQ192" s="128"/>
      <c r="DR192" s="128"/>
      <c r="DS192" s="128"/>
      <c r="DT192" s="128"/>
      <c r="DU192" s="128"/>
      <c r="DV192" s="128"/>
      <c r="DW192" s="128"/>
      <c r="DX192" s="128"/>
      <c r="DY192" s="128"/>
      <c r="DZ192" s="128"/>
      <c r="EA192" s="128"/>
      <c r="EB192" s="128"/>
      <c r="EC192" s="128"/>
      <c r="ED192" s="128"/>
      <c r="EE192" s="128"/>
      <c r="EF192" s="128"/>
      <c r="EG192" s="128"/>
      <c r="EH192" s="128"/>
      <c r="EI192" s="128"/>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8"/>
      <c r="FU192" s="128"/>
      <c r="FV192" s="128"/>
      <c r="FW192" s="128"/>
      <c r="FX192" s="128"/>
      <c r="FY192" s="128"/>
      <c r="FZ192" s="128"/>
      <c r="GA192" s="128"/>
      <c r="GB192" s="128"/>
      <c r="GC192" s="128"/>
      <c r="GD192" s="128"/>
      <c r="GE192" s="128"/>
      <c r="GF192" s="128"/>
      <c r="GG192" s="128"/>
      <c r="GH192" s="128"/>
      <c r="GI192" s="128"/>
      <c r="GJ192" s="128"/>
      <c r="GK192" s="128"/>
      <c r="GL192" s="128"/>
      <c r="GM192" s="128"/>
      <c r="GN192" s="128"/>
      <c r="GO192" s="128"/>
      <c r="GP192" s="128"/>
      <c r="GQ192" s="128"/>
      <c r="GR192" s="128"/>
    </row>
    <row r="193" spans="7:200" ht="20.100000000000001" customHeight="1">
      <c r="G193" s="126"/>
      <c r="H193" s="126"/>
      <c r="I193" s="126"/>
      <c r="J193" s="126"/>
      <c r="K193" s="126"/>
      <c r="L193" s="126"/>
      <c r="M193" s="126"/>
      <c r="N193" s="126"/>
      <c r="O193" s="126"/>
      <c r="P193" s="126"/>
      <c r="Q193" s="126"/>
      <c r="R193" s="126"/>
      <c r="S193" s="126"/>
      <c r="T193" s="126"/>
      <c r="U193" s="126"/>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28"/>
      <c r="EB193" s="128"/>
      <c r="EC193" s="128"/>
      <c r="ED193" s="128"/>
      <c r="EE193" s="128"/>
      <c r="EF193" s="128"/>
      <c r="EG193" s="128"/>
      <c r="EH193" s="128"/>
      <c r="EI193" s="128"/>
      <c r="EJ193" s="128"/>
      <c r="EK193" s="128"/>
      <c r="EL193" s="128"/>
      <c r="EM193" s="128"/>
      <c r="EN193" s="128"/>
      <c r="EO193" s="128"/>
      <c r="EP193" s="128"/>
      <c r="EQ193" s="128"/>
      <c r="ER193" s="128"/>
      <c r="ES193" s="128"/>
      <c r="ET193" s="128"/>
      <c r="EU193" s="128"/>
      <c r="EV193" s="128"/>
      <c r="EW193" s="128"/>
      <c r="EX193" s="128"/>
      <c r="EY193" s="128"/>
      <c r="EZ193" s="128"/>
      <c r="FA193" s="128"/>
      <c r="FB193" s="128"/>
      <c r="FC193" s="128"/>
      <c r="FD193" s="128"/>
      <c r="FE193" s="128"/>
      <c r="FF193" s="128"/>
      <c r="FG193" s="128"/>
      <c r="FH193" s="128"/>
      <c r="FI193" s="128"/>
      <c r="FJ193" s="128"/>
      <c r="FK193" s="128"/>
      <c r="FL193" s="128"/>
      <c r="FM193" s="128"/>
      <c r="FN193" s="128"/>
      <c r="FO193" s="128"/>
      <c r="FP193" s="128"/>
      <c r="FQ193" s="128"/>
      <c r="FR193" s="128"/>
      <c r="FS193" s="128"/>
      <c r="FT193" s="128"/>
      <c r="FU193" s="128"/>
      <c r="FV193" s="128"/>
      <c r="FW193" s="128"/>
      <c r="FX193" s="128"/>
      <c r="FY193" s="128"/>
      <c r="FZ193" s="128"/>
      <c r="GA193" s="128"/>
      <c r="GB193" s="128"/>
      <c r="GC193" s="128"/>
      <c r="GD193" s="128"/>
      <c r="GE193" s="128"/>
      <c r="GF193" s="128"/>
      <c r="GG193" s="128"/>
      <c r="GH193" s="128"/>
      <c r="GI193" s="128"/>
      <c r="GJ193" s="128"/>
      <c r="GK193" s="128"/>
      <c r="GL193" s="128"/>
      <c r="GM193" s="128"/>
      <c r="GN193" s="128"/>
      <c r="GO193" s="128"/>
      <c r="GP193" s="128"/>
      <c r="GQ193" s="128"/>
      <c r="GR193" s="128"/>
    </row>
    <row r="194" spans="7:200" ht="20.100000000000001" customHeight="1">
      <c r="G194" s="126"/>
      <c r="H194" s="126"/>
      <c r="I194" s="126"/>
      <c r="J194" s="126"/>
      <c r="K194" s="126"/>
      <c r="L194" s="126"/>
      <c r="M194" s="126"/>
      <c r="N194" s="126"/>
      <c r="O194" s="126"/>
      <c r="P194" s="126"/>
      <c r="Q194" s="126"/>
      <c r="R194" s="126"/>
      <c r="S194" s="126"/>
      <c r="T194" s="126"/>
      <c r="U194" s="126"/>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c r="FY194" s="128"/>
      <c r="FZ194" s="128"/>
      <c r="GA194" s="128"/>
      <c r="GB194" s="128"/>
      <c r="GC194" s="128"/>
      <c r="GD194" s="128"/>
      <c r="GE194" s="128"/>
      <c r="GF194" s="128"/>
      <c r="GG194" s="128"/>
      <c r="GH194" s="128"/>
      <c r="GI194" s="128"/>
      <c r="GJ194" s="128"/>
      <c r="GK194" s="128"/>
      <c r="GL194" s="128"/>
      <c r="GM194" s="128"/>
      <c r="GN194" s="128"/>
      <c r="GO194" s="128"/>
      <c r="GP194" s="128"/>
      <c r="GQ194" s="128"/>
      <c r="GR194" s="128"/>
    </row>
    <row r="195" spans="7:200" ht="20.100000000000001" customHeight="1">
      <c r="G195" s="126"/>
      <c r="H195" s="126"/>
      <c r="I195" s="126"/>
      <c r="J195" s="126"/>
      <c r="K195" s="126"/>
      <c r="L195" s="126"/>
      <c r="M195" s="126"/>
      <c r="N195" s="126"/>
      <c r="O195" s="126"/>
      <c r="P195" s="126"/>
      <c r="Q195" s="126"/>
      <c r="R195" s="126"/>
      <c r="S195" s="126"/>
      <c r="T195" s="126"/>
      <c r="U195" s="126"/>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8"/>
      <c r="EU195" s="128"/>
      <c r="EV195" s="128"/>
      <c r="EW195" s="128"/>
      <c r="EX195" s="128"/>
      <c r="EY195" s="128"/>
      <c r="EZ195" s="128"/>
      <c r="FA195" s="128"/>
      <c r="FB195" s="128"/>
      <c r="FC195" s="128"/>
      <c r="FD195" s="128"/>
      <c r="FE195" s="128"/>
      <c r="FF195" s="128"/>
      <c r="FG195" s="128"/>
      <c r="FH195" s="128"/>
      <c r="FI195" s="128"/>
      <c r="FJ195" s="128"/>
      <c r="FK195" s="128"/>
      <c r="FL195" s="128"/>
      <c r="FM195" s="128"/>
      <c r="FN195" s="128"/>
      <c r="FO195" s="128"/>
      <c r="FP195" s="128"/>
      <c r="FQ195" s="128"/>
      <c r="FR195" s="128"/>
      <c r="FS195" s="128"/>
      <c r="FT195" s="128"/>
      <c r="FU195" s="128"/>
      <c r="FV195" s="128"/>
      <c r="FW195" s="128"/>
      <c r="FX195" s="128"/>
      <c r="FY195" s="128"/>
      <c r="FZ195" s="128"/>
      <c r="GA195" s="128"/>
      <c r="GB195" s="128"/>
      <c r="GC195" s="128"/>
      <c r="GD195" s="128"/>
      <c r="GE195" s="128"/>
      <c r="GF195" s="128"/>
      <c r="GG195" s="128"/>
      <c r="GH195" s="128"/>
      <c r="GI195" s="128"/>
      <c r="GJ195" s="128"/>
      <c r="GK195" s="128"/>
      <c r="GL195" s="128"/>
      <c r="GM195" s="128"/>
      <c r="GN195" s="128"/>
      <c r="GO195" s="128"/>
      <c r="GP195" s="128"/>
      <c r="GQ195" s="128"/>
      <c r="GR195" s="128"/>
    </row>
    <row r="196" spans="7:200" ht="20.100000000000001" customHeight="1">
      <c r="G196" s="126"/>
      <c r="H196" s="126"/>
      <c r="I196" s="126"/>
      <c r="J196" s="126"/>
      <c r="K196" s="126"/>
      <c r="L196" s="126"/>
      <c r="M196" s="126"/>
      <c r="N196" s="126"/>
      <c r="O196" s="126"/>
      <c r="P196" s="126"/>
      <c r="Q196" s="126"/>
      <c r="R196" s="126"/>
      <c r="S196" s="126"/>
      <c r="T196" s="126"/>
      <c r="U196" s="126"/>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8"/>
      <c r="DQ196" s="128"/>
      <c r="DR196" s="128"/>
      <c r="DS196" s="128"/>
      <c r="DT196" s="128"/>
      <c r="DU196" s="128"/>
      <c r="DV196" s="128"/>
      <c r="DW196" s="128"/>
      <c r="DX196" s="128"/>
      <c r="DY196" s="128"/>
      <c r="DZ196" s="128"/>
      <c r="EA196" s="128"/>
      <c r="EB196" s="128"/>
      <c r="EC196" s="128"/>
      <c r="ED196" s="128"/>
      <c r="EE196" s="128"/>
      <c r="EF196" s="128"/>
      <c r="EG196" s="128"/>
      <c r="EH196" s="128"/>
      <c r="EI196" s="128"/>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8"/>
      <c r="FU196" s="128"/>
      <c r="FV196" s="128"/>
      <c r="FW196" s="128"/>
      <c r="FX196" s="128"/>
      <c r="FY196" s="128"/>
      <c r="FZ196" s="128"/>
      <c r="GA196" s="128"/>
      <c r="GB196" s="128"/>
      <c r="GC196" s="128"/>
      <c r="GD196" s="128"/>
      <c r="GE196" s="128"/>
      <c r="GF196" s="128"/>
      <c r="GG196" s="128"/>
      <c r="GH196" s="128"/>
      <c r="GI196" s="128"/>
      <c r="GJ196" s="128"/>
      <c r="GK196" s="128"/>
      <c r="GL196" s="128"/>
      <c r="GM196" s="128"/>
      <c r="GN196" s="128"/>
      <c r="GO196" s="128"/>
      <c r="GP196" s="128"/>
      <c r="GQ196" s="128"/>
      <c r="GR196" s="128"/>
    </row>
    <row r="197" spans="7:200" ht="20.100000000000001" customHeight="1">
      <c r="G197" s="126"/>
      <c r="H197" s="126"/>
      <c r="I197" s="126"/>
      <c r="J197" s="126"/>
      <c r="K197" s="126"/>
      <c r="L197" s="126"/>
      <c r="M197" s="126"/>
      <c r="N197" s="126"/>
      <c r="O197" s="126"/>
      <c r="P197" s="126"/>
      <c r="Q197" s="126"/>
      <c r="R197" s="126"/>
      <c r="S197" s="126"/>
      <c r="T197" s="126"/>
      <c r="U197" s="126"/>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8"/>
      <c r="DQ197" s="128"/>
      <c r="DR197" s="128"/>
      <c r="DS197" s="128"/>
      <c r="DT197" s="128"/>
      <c r="DU197" s="128"/>
      <c r="DV197" s="128"/>
      <c r="DW197" s="128"/>
      <c r="DX197" s="128"/>
      <c r="DY197" s="128"/>
      <c r="DZ197" s="128"/>
      <c r="EA197" s="128"/>
      <c r="EB197" s="128"/>
      <c r="EC197" s="128"/>
      <c r="ED197" s="128"/>
      <c r="EE197" s="128"/>
      <c r="EF197" s="128"/>
      <c r="EG197" s="128"/>
      <c r="EH197" s="128"/>
      <c r="EI197" s="128"/>
      <c r="EJ197" s="128"/>
      <c r="EK197" s="128"/>
      <c r="EL197" s="128"/>
      <c r="EM197" s="128"/>
      <c r="EN197" s="128"/>
      <c r="EO197" s="128"/>
      <c r="EP197" s="128"/>
      <c r="EQ197" s="128"/>
      <c r="ER197" s="128"/>
      <c r="ES197" s="128"/>
      <c r="ET197" s="128"/>
      <c r="EU197" s="128"/>
      <c r="EV197" s="128"/>
      <c r="EW197" s="128"/>
      <c r="EX197" s="128"/>
      <c r="EY197" s="128"/>
      <c r="EZ197" s="128"/>
      <c r="FA197" s="128"/>
      <c r="FB197" s="128"/>
      <c r="FC197" s="128"/>
      <c r="FD197" s="128"/>
      <c r="FE197" s="128"/>
      <c r="FF197" s="128"/>
      <c r="FG197" s="128"/>
      <c r="FH197" s="128"/>
      <c r="FI197" s="128"/>
      <c r="FJ197" s="128"/>
      <c r="FK197" s="128"/>
      <c r="FL197" s="128"/>
      <c r="FM197" s="128"/>
      <c r="FN197" s="128"/>
      <c r="FO197" s="128"/>
      <c r="FP197" s="128"/>
      <c r="FQ197" s="128"/>
      <c r="FR197" s="128"/>
      <c r="FS197" s="128"/>
      <c r="FT197" s="128"/>
      <c r="FU197" s="128"/>
      <c r="FV197" s="128"/>
      <c r="FW197" s="128"/>
      <c r="FX197" s="128"/>
      <c r="FY197" s="128"/>
      <c r="FZ197" s="128"/>
      <c r="GA197" s="128"/>
      <c r="GB197" s="128"/>
      <c r="GC197" s="128"/>
      <c r="GD197" s="128"/>
      <c r="GE197" s="128"/>
      <c r="GF197" s="128"/>
      <c r="GG197" s="128"/>
      <c r="GH197" s="128"/>
      <c r="GI197" s="128"/>
      <c r="GJ197" s="128"/>
      <c r="GK197" s="128"/>
      <c r="GL197" s="128"/>
      <c r="GM197" s="128"/>
      <c r="GN197" s="128"/>
      <c r="GO197" s="128"/>
      <c r="GP197" s="128"/>
      <c r="GQ197" s="128"/>
      <c r="GR197" s="128"/>
    </row>
    <row r="198" spans="7:200" ht="20.100000000000001" customHeight="1">
      <c r="G198" s="126"/>
      <c r="H198" s="126"/>
      <c r="I198" s="126"/>
      <c r="J198" s="126"/>
      <c r="K198" s="126"/>
      <c r="L198" s="126"/>
      <c r="M198" s="126"/>
      <c r="N198" s="126"/>
      <c r="O198" s="126"/>
      <c r="P198" s="126"/>
      <c r="Q198" s="126"/>
      <c r="R198" s="126"/>
      <c r="S198" s="126"/>
      <c r="T198" s="126"/>
      <c r="U198" s="126"/>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8"/>
      <c r="EU198" s="128"/>
      <c r="EV198" s="128"/>
      <c r="EW198" s="128"/>
      <c r="EX198" s="128"/>
      <c r="EY198" s="128"/>
      <c r="EZ198" s="128"/>
      <c r="FA198" s="128"/>
      <c r="FB198" s="128"/>
      <c r="FC198" s="128"/>
      <c r="FD198" s="128"/>
      <c r="FE198" s="128"/>
      <c r="FF198" s="128"/>
      <c r="FG198" s="128"/>
      <c r="FH198" s="128"/>
      <c r="FI198" s="128"/>
      <c r="FJ198" s="128"/>
      <c r="FK198" s="128"/>
      <c r="FL198" s="128"/>
      <c r="FM198" s="128"/>
      <c r="FN198" s="128"/>
      <c r="FO198" s="128"/>
      <c r="FP198" s="128"/>
      <c r="FQ198" s="128"/>
      <c r="FR198" s="128"/>
      <c r="FS198" s="128"/>
      <c r="FT198" s="128"/>
      <c r="FU198" s="128"/>
      <c r="FV198" s="128"/>
      <c r="FW198" s="128"/>
      <c r="FX198" s="128"/>
      <c r="FY198" s="128"/>
      <c r="FZ198" s="128"/>
      <c r="GA198" s="128"/>
      <c r="GB198" s="128"/>
      <c r="GC198" s="128"/>
      <c r="GD198" s="128"/>
      <c r="GE198" s="128"/>
      <c r="GF198" s="128"/>
      <c r="GG198" s="128"/>
      <c r="GH198" s="128"/>
      <c r="GI198" s="128"/>
      <c r="GJ198" s="128"/>
      <c r="GK198" s="128"/>
      <c r="GL198" s="128"/>
      <c r="GM198" s="128"/>
      <c r="GN198" s="128"/>
      <c r="GO198" s="128"/>
      <c r="GP198" s="128"/>
      <c r="GQ198" s="128"/>
      <c r="GR198" s="128"/>
    </row>
    <row r="199" spans="7:200" ht="20.100000000000001" customHeight="1">
      <c r="G199" s="126"/>
      <c r="H199" s="126"/>
      <c r="I199" s="126"/>
      <c r="J199" s="126"/>
      <c r="K199" s="126"/>
      <c r="L199" s="126"/>
      <c r="M199" s="126"/>
      <c r="N199" s="126"/>
      <c r="O199" s="126"/>
      <c r="P199" s="126"/>
      <c r="Q199" s="126"/>
      <c r="R199" s="126"/>
      <c r="S199" s="126"/>
      <c r="T199" s="126"/>
      <c r="U199" s="126"/>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8"/>
      <c r="EU199" s="128"/>
      <c r="EV199" s="128"/>
      <c r="EW199" s="128"/>
      <c r="EX199" s="128"/>
      <c r="EY199" s="128"/>
      <c r="EZ199" s="128"/>
      <c r="FA199" s="128"/>
      <c r="FB199" s="128"/>
      <c r="FC199" s="128"/>
      <c r="FD199" s="128"/>
      <c r="FE199" s="128"/>
      <c r="FF199" s="128"/>
      <c r="FG199" s="128"/>
      <c r="FH199" s="128"/>
      <c r="FI199" s="128"/>
      <c r="FJ199" s="128"/>
      <c r="FK199" s="128"/>
      <c r="FL199" s="128"/>
      <c r="FM199" s="128"/>
      <c r="FN199" s="128"/>
      <c r="FO199" s="128"/>
      <c r="FP199" s="128"/>
      <c r="FQ199" s="128"/>
      <c r="FR199" s="128"/>
      <c r="FS199" s="128"/>
      <c r="FT199" s="128"/>
      <c r="FU199" s="128"/>
      <c r="FV199" s="128"/>
      <c r="FW199" s="128"/>
      <c r="FX199" s="128"/>
      <c r="FY199" s="128"/>
      <c r="FZ199" s="128"/>
      <c r="GA199" s="128"/>
      <c r="GB199" s="128"/>
      <c r="GC199" s="128"/>
      <c r="GD199" s="128"/>
      <c r="GE199" s="128"/>
      <c r="GF199" s="128"/>
      <c r="GG199" s="128"/>
      <c r="GH199" s="128"/>
      <c r="GI199" s="128"/>
      <c r="GJ199" s="128"/>
      <c r="GK199" s="128"/>
      <c r="GL199" s="128"/>
      <c r="GM199" s="128"/>
      <c r="GN199" s="128"/>
      <c r="GO199" s="128"/>
      <c r="GP199" s="128"/>
      <c r="GQ199" s="128"/>
      <c r="GR199" s="128"/>
    </row>
    <row r="200" spans="7:200" ht="20.100000000000001" customHeight="1">
      <c r="G200" s="126"/>
      <c r="H200" s="126"/>
      <c r="I200" s="126"/>
      <c r="J200" s="126"/>
      <c r="K200" s="126"/>
      <c r="L200" s="126"/>
      <c r="M200" s="126"/>
      <c r="N200" s="126"/>
      <c r="O200" s="126"/>
      <c r="P200" s="126"/>
      <c r="Q200" s="126"/>
      <c r="R200" s="126"/>
      <c r="S200" s="126"/>
      <c r="T200" s="126"/>
      <c r="U200" s="126"/>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c r="FY200" s="128"/>
      <c r="FZ200" s="128"/>
      <c r="GA200" s="128"/>
      <c r="GB200" s="128"/>
      <c r="GC200" s="128"/>
      <c r="GD200" s="128"/>
      <c r="GE200" s="128"/>
      <c r="GF200" s="128"/>
      <c r="GG200" s="128"/>
      <c r="GH200" s="128"/>
      <c r="GI200" s="128"/>
      <c r="GJ200" s="128"/>
      <c r="GK200" s="128"/>
      <c r="GL200" s="128"/>
      <c r="GM200" s="128"/>
      <c r="GN200" s="128"/>
      <c r="GO200" s="128"/>
      <c r="GP200" s="128"/>
      <c r="GQ200" s="128"/>
      <c r="GR200" s="128"/>
    </row>
    <row r="201" spans="7:200" ht="20.100000000000001" customHeight="1">
      <c r="G201" s="126"/>
      <c r="H201" s="126"/>
      <c r="I201" s="126"/>
      <c r="J201" s="126"/>
      <c r="K201" s="126"/>
      <c r="L201" s="126"/>
      <c r="M201" s="126"/>
      <c r="N201" s="126"/>
      <c r="O201" s="126"/>
      <c r="P201" s="126"/>
      <c r="Q201" s="126"/>
      <c r="R201" s="126"/>
      <c r="S201" s="126"/>
      <c r="T201" s="126"/>
      <c r="U201" s="126"/>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c r="FY201" s="128"/>
      <c r="FZ201" s="128"/>
      <c r="GA201" s="128"/>
      <c r="GB201" s="128"/>
      <c r="GC201" s="128"/>
      <c r="GD201" s="128"/>
      <c r="GE201" s="128"/>
      <c r="GF201" s="128"/>
      <c r="GG201" s="128"/>
      <c r="GH201" s="128"/>
      <c r="GI201" s="128"/>
      <c r="GJ201" s="128"/>
      <c r="GK201" s="128"/>
      <c r="GL201" s="128"/>
      <c r="GM201" s="128"/>
      <c r="GN201" s="128"/>
      <c r="GO201" s="128"/>
      <c r="GP201" s="128"/>
      <c r="GQ201" s="128"/>
      <c r="GR201" s="128"/>
    </row>
    <row r="202" spans="7:200" ht="20.100000000000001" customHeight="1">
      <c r="G202" s="126"/>
      <c r="H202" s="126"/>
      <c r="I202" s="126"/>
      <c r="J202" s="126"/>
      <c r="K202" s="126"/>
      <c r="L202" s="126"/>
      <c r="M202" s="126"/>
      <c r="N202" s="126"/>
      <c r="O202" s="126"/>
      <c r="P202" s="126"/>
      <c r="Q202" s="126"/>
      <c r="R202" s="126"/>
      <c r="S202" s="126"/>
      <c r="T202" s="126"/>
      <c r="U202" s="126"/>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c r="FY202" s="128"/>
      <c r="FZ202" s="128"/>
      <c r="GA202" s="128"/>
      <c r="GB202" s="128"/>
      <c r="GC202" s="128"/>
      <c r="GD202" s="128"/>
      <c r="GE202" s="128"/>
      <c r="GF202" s="128"/>
      <c r="GG202" s="128"/>
      <c r="GH202" s="128"/>
      <c r="GI202" s="128"/>
      <c r="GJ202" s="128"/>
      <c r="GK202" s="128"/>
      <c r="GL202" s="128"/>
      <c r="GM202" s="128"/>
      <c r="GN202" s="128"/>
      <c r="GO202" s="128"/>
      <c r="GP202" s="128"/>
      <c r="GQ202" s="128"/>
      <c r="GR202" s="128"/>
    </row>
    <row r="203" spans="7:200" ht="20.100000000000001" customHeight="1">
      <c r="G203" s="126"/>
      <c r="H203" s="126"/>
      <c r="I203" s="126"/>
      <c r="J203" s="126"/>
      <c r="K203" s="126"/>
      <c r="L203" s="126"/>
      <c r="M203" s="126"/>
      <c r="N203" s="126"/>
      <c r="O203" s="126"/>
      <c r="P203" s="126"/>
      <c r="Q203" s="126"/>
      <c r="R203" s="126"/>
      <c r="S203" s="126"/>
      <c r="T203" s="126"/>
      <c r="U203" s="126"/>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c r="FY203" s="128"/>
      <c r="FZ203" s="128"/>
      <c r="GA203" s="128"/>
      <c r="GB203" s="128"/>
      <c r="GC203" s="128"/>
      <c r="GD203" s="128"/>
      <c r="GE203" s="128"/>
      <c r="GF203" s="128"/>
      <c r="GG203" s="128"/>
      <c r="GH203" s="128"/>
      <c r="GI203" s="128"/>
      <c r="GJ203" s="128"/>
      <c r="GK203" s="128"/>
      <c r="GL203" s="128"/>
      <c r="GM203" s="128"/>
      <c r="GN203" s="128"/>
      <c r="GO203" s="128"/>
      <c r="GP203" s="128"/>
      <c r="GQ203" s="128"/>
      <c r="GR203" s="128"/>
    </row>
    <row r="204" spans="7:200" ht="20.100000000000001" customHeight="1">
      <c r="G204" s="126"/>
      <c r="H204" s="126"/>
      <c r="I204" s="126"/>
      <c r="J204" s="126"/>
      <c r="K204" s="126"/>
      <c r="L204" s="126"/>
      <c r="M204" s="126"/>
      <c r="N204" s="126"/>
      <c r="O204" s="126"/>
      <c r="P204" s="126"/>
      <c r="Q204" s="126"/>
      <c r="R204" s="126"/>
      <c r="S204" s="126"/>
      <c r="T204" s="126"/>
      <c r="U204" s="126"/>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c r="FY204" s="128"/>
      <c r="FZ204" s="128"/>
      <c r="GA204" s="128"/>
      <c r="GB204" s="128"/>
      <c r="GC204" s="128"/>
      <c r="GD204" s="128"/>
      <c r="GE204" s="128"/>
      <c r="GF204" s="128"/>
      <c r="GG204" s="128"/>
      <c r="GH204" s="128"/>
      <c r="GI204" s="128"/>
      <c r="GJ204" s="128"/>
      <c r="GK204" s="128"/>
      <c r="GL204" s="128"/>
      <c r="GM204" s="128"/>
      <c r="GN204" s="128"/>
      <c r="GO204" s="128"/>
      <c r="GP204" s="128"/>
      <c r="GQ204" s="128"/>
      <c r="GR204" s="128"/>
    </row>
    <row r="205" spans="7:200" ht="20.100000000000001" customHeight="1">
      <c r="G205" s="126"/>
      <c r="H205" s="126"/>
      <c r="I205" s="126"/>
      <c r="J205" s="126"/>
      <c r="K205" s="126"/>
      <c r="L205" s="126"/>
      <c r="M205" s="126"/>
      <c r="N205" s="126"/>
      <c r="O205" s="126"/>
      <c r="P205" s="126"/>
      <c r="Q205" s="126"/>
      <c r="R205" s="126"/>
      <c r="S205" s="126"/>
      <c r="T205" s="126"/>
      <c r="U205" s="126"/>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c r="FY205" s="128"/>
      <c r="FZ205" s="128"/>
      <c r="GA205" s="128"/>
      <c r="GB205" s="128"/>
      <c r="GC205" s="128"/>
      <c r="GD205" s="128"/>
      <c r="GE205" s="128"/>
      <c r="GF205" s="128"/>
      <c r="GG205" s="128"/>
      <c r="GH205" s="128"/>
      <c r="GI205" s="128"/>
      <c r="GJ205" s="128"/>
      <c r="GK205" s="128"/>
      <c r="GL205" s="128"/>
      <c r="GM205" s="128"/>
      <c r="GN205" s="128"/>
      <c r="GO205" s="128"/>
      <c r="GP205" s="128"/>
      <c r="GQ205" s="128"/>
      <c r="GR205" s="128"/>
    </row>
    <row r="206" spans="7:200" ht="20.100000000000001" customHeight="1">
      <c r="G206" s="126"/>
      <c r="H206" s="126"/>
      <c r="I206" s="126"/>
      <c r="J206" s="126"/>
      <c r="K206" s="126"/>
      <c r="L206" s="126"/>
      <c r="M206" s="126"/>
      <c r="N206" s="126"/>
      <c r="O206" s="126"/>
      <c r="P206" s="126"/>
      <c r="Q206" s="126"/>
      <c r="R206" s="126"/>
      <c r="S206" s="126"/>
      <c r="T206" s="126"/>
      <c r="U206" s="126"/>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c r="FY206" s="128"/>
      <c r="FZ206" s="128"/>
      <c r="GA206" s="128"/>
      <c r="GB206" s="128"/>
      <c r="GC206" s="128"/>
      <c r="GD206" s="128"/>
      <c r="GE206" s="128"/>
      <c r="GF206" s="128"/>
      <c r="GG206" s="128"/>
      <c r="GH206" s="128"/>
      <c r="GI206" s="128"/>
      <c r="GJ206" s="128"/>
      <c r="GK206" s="128"/>
      <c r="GL206" s="128"/>
      <c r="GM206" s="128"/>
      <c r="GN206" s="128"/>
      <c r="GO206" s="128"/>
      <c r="GP206" s="128"/>
      <c r="GQ206" s="128"/>
      <c r="GR206" s="128"/>
    </row>
    <row r="207" spans="7:200" ht="20.100000000000001" customHeight="1">
      <c r="G207" s="126"/>
      <c r="H207" s="126"/>
      <c r="I207" s="126"/>
      <c r="J207" s="126"/>
      <c r="K207" s="126"/>
      <c r="L207" s="126"/>
      <c r="M207" s="126"/>
      <c r="N207" s="126"/>
      <c r="O207" s="126"/>
      <c r="P207" s="126"/>
      <c r="Q207" s="126"/>
      <c r="R207" s="126"/>
      <c r="S207" s="126"/>
      <c r="T207" s="126"/>
      <c r="U207" s="126"/>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8"/>
      <c r="EU207" s="128"/>
      <c r="EV207" s="128"/>
      <c r="EW207" s="128"/>
      <c r="EX207" s="128"/>
      <c r="EY207" s="128"/>
      <c r="EZ207" s="128"/>
      <c r="FA207" s="128"/>
      <c r="FB207" s="128"/>
      <c r="FC207" s="128"/>
      <c r="FD207" s="128"/>
      <c r="FE207" s="128"/>
      <c r="FF207" s="128"/>
      <c r="FG207" s="128"/>
      <c r="FH207" s="128"/>
      <c r="FI207" s="128"/>
      <c r="FJ207" s="128"/>
      <c r="FK207" s="128"/>
      <c r="FL207" s="128"/>
      <c r="FM207" s="128"/>
      <c r="FN207" s="128"/>
      <c r="FO207" s="128"/>
      <c r="FP207" s="128"/>
      <c r="FQ207" s="128"/>
      <c r="FR207" s="128"/>
      <c r="FS207" s="128"/>
      <c r="FT207" s="128"/>
      <c r="FU207" s="128"/>
      <c r="FV207" s="128"/>
      <c r="FW207" s="128"/>
      <c r="FX207" s="128"/>
      <c r="FY207" s="128"/>
      <c r="FZ207" s="128"/>
      <c r="GA207" s="128"/>
      <c r="GB207" s="128"/>
      <c r="GC207" s="128"/>
      <c r="GD207" s="128"/>
      <c r="GE207" s="128"/>
      <c r="GF207" s="128"/>
      <c r="GG207" s="128"/>
      <c r="GH207" s="128"/>
      <c r="GI207" s="128"/>
      <c r="GJ207" s="128"/>
      <c r="GK207" s="128"/>
      <c r="GL207" s="128"/>
      <c r="GM207" s="128"/>
      <c r="GN207" s="128"/>
      <c r="GO207" s="128"/>
      <c r="GP207" s="128"/>
      <c r="GQ207" s="128"/>
      <c r="GR207" s="128"/>
    </row>
    <row r="208" spans="7:200" ht="20.100000000000001" customHeight="1">
      <c r="G208" s="126"/>
      <c r="H208" s="126"/>
      <c r="I208" s="126"/>
      <c r="J208" s="126"/>
      <c r="K208" s="126"/>
      <c r="L208" s="126"/>
      <c r="M208" s="126"/>
      <c r="N208" s="126"/>
      <c r="O208" s="126"/>
      <c r="P208" s="126"/>
      <c r="Q208" s="126"/>
      <c r="R208" s="126"/>
      <c r="S208" s="126"/>
      <c r="T208" s="126"/>
      <c r="U208" s="126"/>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c r="FY208" s="128"/>
      <c r="FZ208" s="128"/>
      <c r="GA208" s="128"/>
      <c r="GB208" s="128"/>
      <c r="GC208" s="128"/>
      <c r="GD208" s="128"/>
      <c r="GE208" s="128"/>
      <c r="GF208" s="128"/>
      <c r="GG208" s="128"/>
      <c r="GH208" s="128"/>
      <c r="GI208" s="128"/>
      <c r="GJ208" s="128"/>
      <c r="GK208" s="128"/>
      <c r="GL208" s="128"/>
      <c r="GM208" s="128"/>
      <c r="GN208" s="128"/>
      <c r="GO208" s="128"/>
      <c r="GP208" s="128"/>
      <c r="GQ208" s="128"/>
      <c r="GR208" s="128"/>
    </row>
    <row r="209" spans="7:200" ht="20.100000000000001" customHeight="1">
      <c r="G209" s="126"/>
      <c r="H209" s="126"/>
      <c r="I209" s="126"/>
      <c r="J209" s="126"/>
      <c r="K209" s="126"/>
      <c r="L209" s="126"/>
      <c r="M209" s="126"/>
      <c r="N209" s="126"/>
      <c r="O209" s="126"/>
      <c r="P209" s="126"/>
      <c r="Q209" s="126"/>
      <c r="R209" s="126"/>
      <c r="S209" s="126"/>
      <c r="T209" s="126"/>
      <c r="U209" s="126"/>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8"/>
      <c r="CY209" s="128"/>
      <c r="CZ209" s="128"/>
      <c r="DA209" s="128"/>
      <c r="DB209" s="128"/>
      <c r="DC209" s="128"/>
      <c r="DD209" s="128"/>
      <c r="DE209" s="128"/>
      <c r="DF209" s="128"/>
      <c r="DG209" s="128"/>
      <c r="DH209" s="128"/>
      <c r="DI209" s="128"/>
      <c r="DJ209" s="128"/>
      <c r="DK209" s="128"/>
      <c r="DL209" s="128"/>
      <c r="DM209" s="128"/>
      <c r="DN209" s="128"/>
      <c r="DO209" s="128"/>
      <c r="DP209" s="128"/>
      <c r="DQ209" s="128"/>
      <c r="DR209" s="128"/>
      <c r="DS209" s="128"/>
      <c r="DT209" s="128"/>
      <c r="DU209" s="128"/>
      <c r="DV209" s="128"/>
      <c r="DW209" s="128"/>
      <c r="DX209" s="128"/>
      <c r="DY209" s="128"/>
      <c r="DZ209" s="128"/>
      <c r="EA209" s="128"/>
      <c r="EB209" s="128"/>
      <c r="EC209" s="128"/>
      <c r="ED209" s="128"/>
      <c r="EE209" s="128"/>
      <c r="EF209" s="128"/>
      <c r="EG209" s="128"/>
      <c r="EH209" s="128"/>
      <c r="EI209" s="128"/>
      <c r="EJ209" s="128"/>
      <c r="EK209" s="128"/>
      <c r="EL209" s="128"/>
      <c r="EM209" s="128"/>
      <c r="EN209" s="128"/>
      <c r="EO209" s="128"/>
      <c r="EP209" s="128"/>
      <c r="EQ209" s="128"/>
      <c r="ER209" s="128"/>
      <c r="ES209" s="128"/>
      <c r="ET209" s="128"/>
      <c r="EU209" s="128"/>
      <c r="EV209" s="128"/>
      <c r="EW209" s="128"/>
      <c r="EX209" s="128"/>
      <c r="EY209" s="128"/>
      <c r="EZ209" s="128"/>
      <c r="FA209" s="128"/>
      <c r="FB209" s="128"/>
      <c r="FC209" s="128"/>
      <c r="FD209" s="128"/>
      <c r="FE209" s="128"/>
      <c r="FF209" s="128"/>
      <c r="FG209" s="128"/>
      <c r="FH209" s="128"/>
      <c r="FI209" s="128"/>
      <c r="FJ209" s="128"/>
      <c r="FK209" s="128"/>
      <c r="FL209" s="128"/>
      <c r="FM209" s="128"/>
      <c r="FN209" s="128"/>
      <c r="FO209" s="128"/>
      <c r="FP209" s="128"/>
      <c r="FQ209" s="128"/>
      <c r="FR209" s="128"/>
      <c r="FS209" s="128"/>
      <c r="FT209" s="128"/>
      <c r="FU209" s="128"/>
      <c r="FV209" s="128"/>
      <c r="FW209" s="128"/>
      <c r="FX209" s="128"/>
      <c r="FY209" s="128"/>
      <c r="FZ209" s="128"/>
      <c r="GA209" s="128"/>
      <c r="GB209" s="128"/>
      <c r="GC209" s="128"/>
      <c r="GD209" s="128"/>
      <c r="GE209" s="128"/>
      <c r="GF209" s="128"/>
      <c r="GG209" s="128"/>
      <c r="GH209" s="128"/>
      <c r="GI209" s="128"/>
      <c r="GJ209" s="128"/>
      <c r="GK209" s="128"/>
      <c r="GL209" s="128"/>
      <c r="GM209" s="128"/>
      <c r="GN209" s="128"/>
      <c r="GO209" s="128"/>
      <c r="GP209" s="128"/>
      <c r="GQ209" s="128"/>
      <c r="GR209" s="128"/>
    </row>
    <row r="210" spans="7:200" ht="20.100000000000001" customHeight="1">
      <c r="G210" s="126"/>
      <c r="H210" s="126"/>
      <c r="I210" s="126"/>
      <c r="J210" s="126"/>
      <c r="K210" s="126"/>
      <c r="L210" s="126"/>
      <c r="M210" s="126"/>
      <c r="N210" s="126"/>
      <c r="O210" s="126"/>
      <c r="P210" s="126"/>
      <c r="Q210" s="126"/>
      <c r="R210" s="126"/>
      <c r="S210" s="126"/>
      <c r="T210" s="126"/>
      <c r="U210" s="126"/>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8"/>
      <c r="CY210" s="128"/>
      <c r="CZ210" s="128"/>
      <c r="DA210" s="128"/>
      <c r="DB210" s="128"/>
      <c r="DC210" s="128"/>
      <c r="DD210" s="128"/>
      <c r="DE210" s="128"/>
      <c r="DF210" s="128"/>
      <c r="DG210" s="128"/>
      <c r="DH210" s="128"/>
      <c r="DI210" s="128"/>
      <c r="DJ210" s="128"/>
      <c r="DK210" s="128"/>
      <c r="DL210" s="128"/>
      <c r="DM210" s="128"/>
      <c r="DN210" s="128"/>
      <c r="DO210" s="128"/>
      <c r="DP210" s="128"/>
      <c r="DQ210" s="128"/>
      <c r="DR210" s="128"/>
      <c r="DS210" s="128"/>
      <c r="DT210" s="128"/>
      <c r="DU210" s="128"/>
      <c r="DV210" s="128"/>
      <c r="DW210" s="128"/>
      <c r="DX210" s="128"/>
      <c r="DY210" s="128"/>
      <c r="DZ210" s="128"/>
      <c r="EA210" s="128"/>
      <c r="EB210" s="128"/>
      <c r="EC210" s="128"/>
      <c r="ED210" s="128"/>
      <c r="EE210" s="128"/>
      <c r="EF210" s="128"/>
      <c r="EG210" s="128"/>
      <c r="EH210" s="128"/>
      <c r="EI210" s="128"/>
      <c r="EJ210" s="128"/>
      <c r="EK210" s="128"/>
      <c r="EL210" s="128"/>
      <c r="EM210" s="128"/>
      <c r="EN210" s="128"/>
      <c r="EO210" s="128"/>
      <c r="EP210" s="128"/>
      <c r="EQ210" s="128"/>
      <c r="ER210" s="128"/>
      <c r="ES210" s="128"/>
      <c r="ET210" s="128"/>
      <c r="EU210" s="128"/>
      <c r="EV210" s="128"/>
      <c r="EW210" s="128"/>
      <c r="EX210" s="128"/>
      <c r="EY210" s="128"/>
      <c r="EZ210" s="128"/>
      <c r="FA210" s="128"/>
      <c r="FB210" s="128"/>
      <c r="FC210" s="128"/>
      <c r="FD210" s="128"/>
      <c r="FE210" s="128"/>
      <c r="FF210" s="128"/>
      <c r="FG210" s="128"/>
      <c r="FH210" s="128"/>
      <c r="FI210" s="128"/>
      <c r="FJ210" s="128"/>
      <c r="FK210" s="128"/>
      <c r="FL210" s="128"/>
      <c r="FM210" s="128"/>
      <c r="FN210" s="128"/>
      <c r="FO210" s="128"/>
      <c r="FP210" s="128"/>
      <c r="FQ210" s="128"/>
      <c r="FR210" s="128"/>
      <c r="FS210" s="128"/>
      <c r="FT210" s="128"/>
      <c r="FU210" s="128"/>
      <c r="FV210" s="128"/>
      <c r="FW210" s="128"/>
      <c r="FX210" s="128"/>
      <c r="FY210" s="128"/>
      <c r="FZ210" s="128"/>
      <c r="GA210" s="128"/>
      <c r="GB210" s="128"/>
      <c r="GC210" s="128"/>
      <c r="GD210" s="128"/>
      <c r="GE210" s="128"/>
      <c r="GF210" s="128"/>
      <c r="GG210" s="128"/>
      <c r="GH210" s="128"/>
      <c r="GI210" s="128"/>
      <c r="GJ210" s="128"/>
      <c r="GK210" s="128"/>
      <c r="GL210" s="128"/>
      <c r="GM210" s="128"/>
      <c r="GN210" s="128"/>
      <c r="GO210" s="128"/>
      <c r="GP210" s="128"/>
      <c r="GQ210" s="128"/>
      <c r="GR210" s="128"/>
    </row>
    <row r="211" spans="7:200" ht="20.100000000000001" customHeight="1">
      <c r="G211" s="126"/>
      <c r="H211" s="126"/>
      <c r="I211" s="126"/>
      <c r="J211" s="126"/>
      <c r="K211" s="126"/>
      <c r="L211" s="126"/>
      <c r="M211" s="126"/>
      <c r="N211" s="126"/>
      <c r="O211" s="126"/>
      <c r="P211" s="126"/>
      <c r="Q211" s="126"/>
      <c r="R211" s="126"/>
      <c r="S211" s="126"/>
      <c r="T211" s="126"/>
      <c r="U211" s="126"/>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8"/>
      <c r="CY211" s="128"/>
      <c r="CZ211" s="128"/>
      <c r="DA211" s="128"/>
      <c r="DB211" s="128"/>
      <c r="DC211" s="128"/>
      <c r="DD211" s="128"/>
      <c r="DE211" s="128"/>
      <c r="DF211" s="128"/>
      <c r="DG211" s="128"/>
      <c r="DH211" s="128"/>
      <c r="DI211" s="128"/>
      <c r="DJ211" s="128"/>
      <c r="DK211" s="128"/>
      <c r="DL211" s="128"/>
      <c r="DM211" s="128"/>
      <c r="DN211" s="128"/>
      <c r="DO211" s="128"/>
      <c r="DP211" s="128"/>
      <c r="DQ211" s="128"/>
      <c r="DR211" s="128"/>
      <c r="DS211" s="128"/>
      <c r="DT211" s="128"/>
      <c r="DU211" s="128"/>
      <c r="DV211" s="128"/>
      <c r="DW211" s="128"/>
      <c r="DX211" s="128"/>
      <c r="DY211" s="128"/>
      <c r="DZ211" s="128"/>
      <c r="EA211" s="128"/>
      <c r="EB211" s="128"/>
      <c r="EC211" s="128"/>
      <c r="ED211" s="128"/>
      <c r="EE211" s="128"/>
      <c r="EF211" s="128"/>
      <c r="EG211" s="128"/>
      <c r="EH211" s="128"/>
      <c r="EI211" s="128"/>
      <c r="EJ211" s="128"/>
      <c r="EK211" s="128"/>
      <c r="EL211" s="128"/>
      <c r="EM211" s="128"/>
      <c r="EN211" s="128"/>
      <c r="EO211" s="128"/>
      <c r="EP211" s="128"/>
      <c r="EQ211" s="128"/>
      <c r="ER211" s="128"/>
      <c r="ES211" s="128"/>
      <c r="ET211" s="128"/>
      <c r="EU211" s="128"/>
      <c r="EV211" s="128"/>
      <c r="EW211" s="128"/>
      <c r="EX211" s="128"/>
      <c r="EY211" s="128"/>
      <c r="EZ211" s="128"/>
      <c r="FA211" s="128"/>
      <c r="FB211" s="128"/>
      <c r="FC211" s="128"/>
      <c r="FD211" s="128"/>
      <c r="FE211" s="128"/>
      <c r="FF211" s="128"/>
      <c r="FG211" s="128"/>
      <c r="FH211" s="128"/>
      <c r="FI211" s="128"/>
      <c r="FJ211" s="128"/>
      <c r="FK211" s="128"/>
      <c r="FL211" s="128"/>
      <c r="FM211" s="128"/>
      <c r="FN211" s="128"/>
      <c r="FO211" s="128"/>
      <c r="FP211" s="128"/>
      <c r="FQ211" s="128"/>
      <c r="FR211" s="128"/>
      <c r="FS211" s="128"/>
      <c r="FT211" s="128"/>
      <c r="FU211" s="128"/>
      <c r="FV211" s="128"/>
      <c r="FW211" s="128"/>
      <c r="FX211" s="128"/>
      <c r="FY211" s="128"/>
      <c r="FZ211" s="128"/>
      <c r="GA211" s="128"/>
      <c r="GB211" s="128"/>
      <c r="GC211" s="128"/>
      <c r="GD211" s="128"/>
      <c r="GE211" s="128"/>
      <c r="GF211" s="128"/>
      <c r="GG211" s="128"/>
      <c r="GH211" s="128"/>
      <c r="GI211" s="128"/>
      <c r="GJ211" s="128"/>
      <c r="GK211" s="128"/>
      <c r="GL211" s="128"/>
      <c r="GM211" s="128"/>
      <c r="GN211" s="128"/>
      <c r="GO211" s="128"/>
      <c r="GP211" s="128"/>
      <c r="GQ211" s="128"/>
      <c r="GR211" s="128"/>
    </row>
    <row r="212" spans="7:200" ht="20.100000000000001" customHeight="1">
      <c r="G212" s="126"/>
      <c r="H212" s="126"/>
      <c r="I212" s="126"/>
      <c r="J212" s="126"/>
      <c r="K212" s="126"/>
      <c r="L212" s="126"/>
      <c r="M212" s="126"/>
      <c r="N212" s="126"/>
      <c r="O212" s="126"/>
      <c r="P212" s="126"/>
      <c r="Q212" s="126"/>
      <c r="R212" s="126"/>
      <c r="S212" s="126"/>
      <c r="T212" s="126"/>
      <c r="U212" s="126"/>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c r="CU212" s="128"/>
      <c r="CV212" s="128"/>
      <c r="CW212" s="128"/>
      <c r="CX212" s="128"/>
      <c r="CY212" s="128"/>
      <c r="CZ212" s="128"/>
      <c r="DA212" s="128"/>
      <c r="DB212" s="128"/>
      <c r="DC212" s="128"/>
      <c r="DD212" s="128"/>
      <c r="DE212" s="128"/>
      <c r="DF212" s="128"/>
      <c r="DG212" s="128"/>
      <c r="DH212" s="128"/>
      <c r="DI212" s="128"/>
      <c r="DJ212" s="128"/>
      <c r="DK212" s="128"/>
      <c r="DL212" s="128"/>
      <c r="DM212" s="128"/>
      <c r="DN212" s="128"/>
      <c r="DO212" s="128"/>
      <c r="DP212" s="128"/>
      <c r="DQ212" s="128"/>
      <c r="DR212" s="128"/>
      <c r="DS212" s="128"/>
      <c r="DT212" s="128"/>
      <c r="DU212" s="128"/>
      <c r="DV212" s="128"/>
      <c r="DW212" s="128"/>
      <c r="DX212" s="128"/>
      <c r="DY212" s="128"/>
      <c r="DZ212" s="128"/>
      <c r="EA212" s="128"/>
      <c r="EB212" s="128"/>
      <c r="EC212" s="128"/>
      <c r="ED212" s="128"/>
      <c r="EE212" s="128"/>
      <c r="EF212" s="128"/>
      <c r="EG212" s="128"/>
      <c r="EH212" s="128"/>
      <c r="EI212" s="128"/>
      <c r="EJ212" s="128"/>
      <c r="EK212" s="128"/>
      <c r="EL212" s="128"/>
      <c r="EM212" s="128"/>
      <c r="EN212" s="128"/>
      <c r="EO212" s="128"/>
      <c r="EP212" s="128"/>
      <c r="EQ212" s="128"/>
      <c r="ER212" s="128"/>
      <c r="ES212" s="128"/>
      <c r="ET212" s="128"/>
      <c r="EU212" s="128"/>
      <c r="EV212" s="128"/>
      <c r="EW212" s="128"/>
      <c r="EX212" s="128"/>
      <c r="EY212" s="128"/>
      <c r="EZ212" s="128"/>
      <c r="FA212" s="128"/>
      <c r="FB212" s="128"/>
      <c r="FC212" s="128"/>
      <c r="FD212" s="128"/>
      <c r="FE212" s="128"/>
      <c r="FF212" s="128"/>
      <c r="FG212" s="128"/>
      <c r="FH212" s="128"/>
      <c r="FI212" s="128"/>
      <c r="FJ212" s="128"/>
      <c r="FK212" s="128"/>
      <c r="FL212" s="128"/>
      <c r="FM212" s="128"/>
      <c r="FN212" s="128"/>
      <c r="FO212" s="128"/>
      <c r="FP212" s="128"/>
      <c r="FQ212" s="128"/>
      <c r="FR212" s="128"/>
      <c r="FS212" s="128"/>
      <c r="FT212" s="128"/>
      <c r="FU212" s="128"/>
      <c r="FV212" s="128"/>
      <c r="FW212" s="128"/>
      <c r="FX212" s="128"/>
      <c r="FY212" s="128"/>
      <c r="FZ212" s="128"/>
      <c r="GA212" s="128"/>
      <c r="GB212" s="128"/>
      <c r="GC212" s="128"/>
      <c r="GD212" s="128"/>
      <c r="GE212" s="128"/>
      <c r="GF212" s="128"/>
      <c r="GG212" s="128"/>
      <c r="GH212" s="128"/>
      <c r="GI212" s="128"/>
      <c r="GJ212" s="128"/>
      <c r="GK212" s="128"/>
      <c r="GL212" s="128"/>
      <c r="GM212" s="128"/>
      <c r="GN212" s="128"/>
      <c r="GO212" s="128"/>
      <c r="GP212" s="128"/>
      <c r="GQ212" s="128"/>
      <c r="GR212" s="128"/>
    </row>
    <row r="213" spans="7:200" ht="20.100000000000001" customHeight="1">
      <c r="G213" s="126"/>
      <c r="H213" s="126"/>
      <c r="I213" s="126"/>
      <c r="J213" s="126"/>
      <c r="K213" s="126"/>
      <c r="L213" s="126"/>
      <c r="M213" s="126"/>
      <c r="N213" s="126"/>
      <c r="O213" s="126"/>
      <c r="P213" s="126"/>
      <c r="Q213" s="126"/>
      <c r="R213" s="126"/>
      <c r="S213" s="126"/>
      <c r="T213" s="126"/>
      <c r="U213" s="126"/>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8"/>
      <c r="CW213" s="128"/>
      <c r="CX213" s="128"/>
      <c r="CY213" s="128"/>
      <c r="CZ213" s="128"/>
      <c r="DA213" s="128"/>
      <c r="DB213" s="128"/>
      <c r="DC213" s="128"/>
      <c r="DD213" s="128"/>
      <c r="DE213" s="128"/>
      <c r="DF213" s="128"/>
      <c r="DG213" s="128"/>
      <c r="DH213" s="128"/>
      <c r="DI213" s="128"/>
      <c r="DJ213" s="128"/>
      <c r="DK213" s="128"/>
      <c r="DL213" s="128"/>
      <c r="DM213" s="128"/>
      <c r="DN213" s="128"/>
      <c r="DO213" s="128"/>
      <c r="DP213" s="128"/>
      <c r="DQ213" s="128"/>
      <c r="DR213" s="128"/>
      <c r="DS213" s="128"/>
      <c r="DT213" s="128"/>
      <c r="DU213" s="128"/>
      <c r="DV213" s="128"/>
      <c r="DW213" s="128"/>
      <c r="DX213" s="128"/>
      <c r="DY213" s="128"/>
      <c r="DZ213" s="128"/>
      <c r="EA213" s="128"/>
      <c r="EB213" s="128"/>
      <c r="EC213" s="128"/>
      <c r="ED213" s="128"/>
      <c r="EE213" s="128"/>
      <c r="EF213" s="128"/>
      <c r="EG213" s="128"/>
      <c r="EH213" s="128"/>
      <c r="EI213" s="128"/>
      <c r="EJ213" s="128"/>
      <c r="EK213" s="128"/>
      <c r="EL213" s="128"/>
      <c r="EM213" s="128"/>
      <c r="EN213" s="128"/>
      <c r="EO213" s="128"/>
      <c r="EP213" s="128"/>
      <c r="EQ213" s="128"/>
      <c r="ER213" s="128"/>
      <c r="ES213" s="128"/>
      <c r="ET213" s="128"/>
      <c r="EU213" s="128"/>
      <c r="EV213" s="128"/>
      <c r="EW213" s="128"/>
      <c r="EX213" s="128"/>
      <c r="EY213" s="128"/>
      <c r="EZ213" s="128"/>
      <c r="FA213" s="128"/>
      <c r="FB213" s="128"/>
      <c r="FC213" s="128"/>
      <c r="FD213" s="128"/>
      <c r="FE213" s="128"/>
      <c r="FF213" s="128"/>
      <c r="FG213" s="128"/>
      <c r="FH213" s="128"/>
      <c r="FI213" s="128"/>
      <c r="FJ213" s="128"/>
      <c r="FK213" s="128"/>
      <c r="FL213" s="128"/>
      <c r="FM213" s="128"/>
      <c r="FN213" s="128"/>
      <c r="FO213" s="128"/>
      <c r="FP213" s="128"/>
      <c r="FQ213" s="128"/>
      <c r="FR213" s="128"/>
      <c r="FS213" s="128"/>
      <c r="FT213" s="128"/>
      <c r="FU213" s="128"/>
      <c r="FV213" s="128"/>
      <c r="FW213" s="128"/>
      <c r="FX213" s="128"/>
      <c r="FY213" s="128"/>
      <c r="FZ213" s="128"/>
      <c r="GA213" s="128"/>
      <c r="GB213" s="128"/>
      <c r="GC213" s="128"/>
      <c r="GD213" s="128"/>
      <c r="GE213" s="128"/>
      <c r="GF213" s="128"/>
      <c r="GG213" s="128"/>
      <c r="GH213" s="128"/>
      <c r="GI213" s="128"/>
      <c r="GJ213" s="128"/>
      <c r="GK213" s="128"/>
      <c r="GL213" s="128"/>
      <c r="GM213" s="128"/>
      <c r="GN213" s="128"/>
      <c r="GO213" s="128"/>
      <c r="GP213" s="128"/>
      <c r="GQ213" s="128"/>
      <c r="GR213" s="128"/>
    </row>
    <row r="214" spans="7:200" ht="20.100000000000001" customHeight="1">
      <c r="G214" s="126"/>
      <c r="H214" s="126"/>
      <c r="I214" s="126"/>
      <c r="J214" s="126"/>
      <c r="K214" s="126"/>
      <c r="L214" s="126"/>
      <c r="M214" s="126"/>
      <c r="N214" s="126"/>
      <c r="O214" s="126"/>
      <c r="P214" s="126"/>
      <c r="Q214" s="126"/>
      <c r="R214" s="126"/>
      <c r="S214" s="126"/>
      <c r="T214" s="126"/>
      <c r="U214" s="126"/>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c r="DK214" s="128"/>
      <c r="DL214" s="128"/>
      <c r="DM214" s="128"/>
      <c r="DN214" s="128"/>
      <c r="DO214" s="128"/>
      <c r="DP214" s="128"/>
      <c r="DQ214" s="128"/>
      <c r="DR214" s="128"/>
      <c r="DS214" s="128"/>
      <c r="DT214" s="128"/>
      <c r="DU214" s="128"/>
      <c r="DV214" s="128"/>
      <c r="DW214" s="128"/>
      <c r="DX214" s="128"/>
      <c r="DY214" s="128"/>
      <c r="DZ214" s="128"/>
      <c r="EA214" s="128"/>
      <c r="EB214" s="128"/>
      <c r="EC214" s="128"/>
      <c r="ED214" s="128"/>
      <c r="EE214" s="128"/>
      <c r="EF214" s="128"/>
      <c r="EG214" s="128"/>
      <c r="EH214" s="128"/>
      <c r="EI214" s="128"/>
      <c r="EJ214" s="128"/>
      <c r="EK214" s="128"/>
      <c r="EL214" s="128"/>
      <c r="EM214" s="128"/>
      <c r="EN214" s="128"/>
      <c r="EO214" s="128"/>
      <c r="EP214" s="128"/>
      <c r="EQ214" s="128"/>
      <c r="ER214" s="128"/>
      <c r="ES214" s="128"/>
      <c r="ET214" s="128"/>
      <c r="EU214" s="128"/>
      <c r="EV214" s="128"/>
      <c r="EW214" s="128"/>
      <c r="EX214" s="128"/>
      <c r="EY214" s="128"/>
      <c r="EZ214" s="128"/>
      <c r="FA214" s="128"/>
      <c r="FB214" s="128"/>
      <c r="FC214" s="128"/>
      <c r="FD214" s="128"/>
      <c r="FE214" s="128"/>
      <c r="FF214" s="128"/>
      <c r="FG214" s="128"/>
      <c r="FH214" s="128"/>
      <c r="FI214" s="128"/>
      <c r="FJ214" s="128"/>
      <c r="FK214" s="128"/>
      <c r="FL214" s="128"/>
      <c r="FM214" s="128"/>
      <c r="FN214" s="128"/>
      <c r="FO214" s="128"/>
      <c r="FP214" s="128"/>
      <c r="FQ214" s="128"/>
      <c r="FR214" s="128"/>
      <c r="FS214" s="128"/>
      <c r="FT214" s="128"/>
      <c r="FU214" s="128"/>
      <c r="FV214" s="128"/>
      <c r="FW214" s="128"/>
      <c r="FX214" s="128"/>
      <c r="FY214" s="128"/>
      <c r="FZ214" s="128"/>
      <c r="GA214" s="128"/>
      <c r="GB214" s="128"/>
      <c r="GC214" s="128"/>
      <c r="GD214" s="128"/>
      <c r="GE214" s="128"/>
      <c r="GF214" s="128"/>
      <c r="GG214" s="128"/>
      <c r="GH214" s="128"/>
      <c r="GI214" s="128"/>
      <c r="GJ214" s="128"/>
      <c r="GK214" s="128"/>
      <c r="GL214" s="128"/>
      <c r="GM214" s="128"/>
      <c r="GN214" s="128"/>
      <c r="GO214" s="128"/>
      <c r="GP214" s="128"/>
      <c r="GQ214" s="128"/>
      <c r="GR214" s="128"/>
    </row>
    <row r="215" spans="7:200" ht="20.100000000000001" customHeight="1">
      <c r="G215" s="126"/>
      <c r="H215" s="126"/>
      <c r="I215" s="126"/>
      <c r="J215" s="126"/>
      <c r="K215" s="126"/>
      <c r="L215" s="126"/>
      <c r="M215" s="126"/>
      <c r="N215" s="126"/>
      <c r="O215" s="126"/>
      <c r="P215" s="126"/>
      <c r="Q215" s="126"/>
      <c r="R215" s="126"/>
      <c r="S215" s="126"/>
      <c r="T215" s="126"/>
      <c r="U215" s="126"/>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c r="FY215" s="128"/>
      <c r="FZ215" s="128"/>
      <c r="GA215" s="128"/>
      <c r="GB215" s="128"/>
      <c r="GC215" s="128"/>
      <c r="GD215" s="128"/>
      <c r="GE215" s="128"/>
      <c r="GF215" s="128"/>
      <c r="GG215" s="128"/>
      <c r="GH215" s="128"/>
      <c r="GI215" s="128"/>
      <c r="GJ215" s="128"/>
      <c r="GK215" s="128"/>
      <c r="GL215" s="128"/>
      <c r="GM215" s="128"/>
      <c r="GN215" s="128"/>
      <c r="GO215" s="128"/>
      <c r="GP215" s="128"/>
      <c r="GQ215" s="128"/>
      <c r="GR215" s="128"/>
    </row>
    <row r="216" spans="7:200" ht="20.100000000000001" customHeight="1">
      <c r="G216" s="126"/>
      <c r="H216" s="126"/>
      <c r="I216" s="126"/>
      <c r="J216" s="126"/>
      <c r="K216" s="126"/>
      <c r="L216" s="126"/>
      <c r="M216" s="126"/>
      <c r="N216" s="126"/>
      <c r="O216" s="126"/>
      <c r="P216" s="126"/>
      <c r="Q216" s="126"/>
      <c r="R216" s="126"/>
      <c r="S216" s="126"/>
      <c r="T216" s="126"/>
      <c r="U216" s="126"/>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c r="FY216" s="128"/>
      <c r="FZ216" s="128"/>
      <c r="GA216" s="128"/>
      <c r="GB216" s="128"/>
      <c r="GC216" s="128"/>
      <c r="GD216" s="128"/>
      <c r="GE216" s="128"/>
      <c r="GF216" s="128"/>
      <c r="GG216" s="128"/>
      <c r="GH216" s="128"/>
      <c r="GI216" s="128"/>
      <c r="GJ216" s="128"/>
      <c r="GK216" s="128"/>
      <c r="GL216" s="128"/>
      <c r="GM216" s="128"/>
      <c r="GN216" s="128"/>
      <c r="GO216" s="128"/>
      <c r="GP216" s="128"/>
      <c r="GQ216" s="128"/>
      <c r="GR216" s="128"/>
    </row>
    <row r="217" spans="7:200" ht="20.100000000000001" customHeight="1">
      <c r="G217" s="126"/>
      <c r="H217" s="126"/>
      <c r="I217" s="126"/>
      <c r="J217" s="126"/>
      <c r="K217" s="126"/>
      <c r="L217" s="126"/>
      <c r="M217" s="126"/>
      <c r="N217" s="126"/>
      <c r="O217" s="126"/>
      <c r="P217" s="126"/>
      <c r="Q217" s="126"/>
      <c r="R217" s="126"/>
      <c r="S217" s="126"/>
      <c r="T217" s="126"/>
      <c r="U217" s="126"/>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c r="FY217" s="128"/>
      <c r="FZ217" s="128"/>
      <c r="GA217" s="128"/>
      <c r="GB217" s="128"/>
      <c r="GC217" s="128"/>
      <c r="GD217" s="128"/>
      <c r="GE217" s="128"/>
      <c r="GF217" s="128"/>
      <c r="GG217" s="128"/>
      <c r="GH217" s="128"/>
      <c r="GI217" s="128"/>
      <c r="GJ217" s="128"/>
      <c r="GK217" s="128"/>
      <c r="GL217" s="128"/>
      <c r="GM217" s="128"/>
      <c r="GN217" s="128"/>
      <c r="GO217" s="128"/>
      <c r="GP217" s="128"/>
      <c r="GQ217" s="128"/>
      <c r="GR217" s="128"/>
    </row>
    <row r="218" spans="7:200" ht="20.100000000000001" customHeight="1">
      <c r="G218" s="126"/>
      <c r="H218" s="126"/>
      <c r="I218" s="126"/>
      <c r="J218" s="126"/>
      <c r="K218" s="126"/>
      <c r="L218" s="126"/>
      <c r="M218" s="126"/>
      <c r="N218" s="126"/>
      <c r="O218" s="126"/>
      <c r="P218" s="126"/>
      <c r="Q218" s="126"/>
      <c r="R218" s="126"/>
      <c r="S218" s="126"/>
      <c r="T218" s="126"/>
      <c r="U218" s="126"/>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128"/>
      <c r="FF218" s="128"/>
      <c r="FG218" s="128"/>
      <c r="FH218" s="128"/>
      <c r="FI218" s="128"/>
      <c r="FJ218" s="128"/>
      <c r="FK218" s="128"/>
      <c r="FL218" s="128"/>
      <c r="FM218" s="128"/>
      <c r="FN218" s="128"/>
      <c r="FO218" s="128"/>
      <c r="FP218" s="128"/>
      <c r="FQ218" s="128"/>
      <c r="FR218" s="128"/>
      <c r="FS218" s="128"/>
      <c r="FT218" s="128"/>
      <c r="FU218" s="128"/>
      <c r="FV218" s="128"/>
      <c r="FW218" s="128"/>
      <c r="FX218" s="128"/>
      <c r="FY218" s="128"/>
      <c r="FZ218" s="128"/>
      <c r="GA218" s="128"/>
      <c r="GB218" s="128"/>
      <c r="GC218" s="128"/>
      <c r="GD218" s="128"/>
      <c r="GE218" s="128"/>
      <c r="GF218" s="128"/>
      <c r="GG218" s="128"/>
      <c r="GH218" s="128"/>
      <c r="GI218" s="128"/>
      <c r="GJ218" s="128"/>
      <c r="GK218" s="128"/>
      <c r="GL218" s="128"/>
      <c r="GM218" s="128"/>
      <c r="GN218" s="128"/>
      <c r="GO218" s="128"/>
      <c r="GP218" s="128"/>
      <c r="GQ218" s="128"/>
      <c r="GR218" s="128"/>
    </row>
    <row r="219" spans="7:200" ht="20.100000000000001" customHeight="1">
      <c r="G219" s="126"/>
      <c r="H219" s="126"/>
      <c r="I219" s="126"/>
      <c r="J219" s="126"/>
      <c r="K219" s="126"/>
      <c r="L219" s="126"/>
      <c r="M219" s="126"/>
      <c r="N219" s="126"/>
      <c r="O219" s="126"/>
      <c r="P219" s="126"/>
      <c r="Q219" s="126"/>
      <c r="R219" s="126"/>
      <c r="S219" s="126"/>
      <c r="T219" s="126"/>
      <c r="U219" s="126"/>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c r="FY219" s="128"/>
      <c r="FZ219" s="128"/>
      <c r="GA219" s="128"/>
      <c r="GB219" s="128"/>
      <c r="GC219" s="128"/>
      <c r="GD219" s="128"/>
      <c r="GE219" s="128"/>
      <c r="GF219" s="128"/>
      <c r="GG219" s="128"/>
      <c r="GH219" s="128"/>
      <c r="GI219" s="128"/>
      <c r="GJ219" s="128"/>
      <c r="GK219" s="128"/>
      <c r="GL219" s="128"/>
      <c r="GM219" s="128"/>
      <c r="GN219" s="128"/>
      <c r="GO219" s="128"/>
      <c r="GP219" s="128"/>
      <c r="GQ219" s="128"/>
      <c r="GR219" s="128"/>
    </row>
    <row r="220" spans="7:200" ht="20.100000000000001" customHeight="1">
      <c r="G220" s="126"/>
      <c r="H220" s="126"/>
      <c r="I220" s="126"/>
      <c r="J220" s="126"/>
      <c r="K220" s="126"/>
      <c r="L220" s="126"/>
      <c r="M220" s="126"/>
      <c r="N220" s="126"/>
      <c r="O220" s="126"/>
      <c r="P220" s="126"/>
      <c r="Q220" s="126"/>
      <c r="R220" s="126"/>
      <c r="S220" s="126"/>
      <c r="T220" s="126"/>
      <c r="U220" s="126"/>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c r="CU220" s="128"/>
      <c r="CV220" s="128"/>
      <c r="CW220" s="128"/>
      <c r="CX220" s="128"/>
      <c r="CY220" s="128"/>
      <c r="CZ220" s="128"/>
      <c r="DA220" s="128"/>
      <c r="DB220" s="128"/>
      <c r="DC220" s="128"/>
      <c r="DD220" s="128"/>
      <c r="DE220" s="128"/>
      <c r="DF220" s="128"/>
      <c r="DG220" s="128"/>
      <c r="DH220" s="128"/>
      <c r="DI220" s="128"/>
      <c r="DJ220" s="128"/>
      <c r="DK220" s="128"/>
      <c r="DL220" s="128"/>
      <c r="DM220" s="128"/>
      <c r="DN220" s="128"/>
      <c r="DO220" s="128"/>
      <c r="DP220" s="128"/>
      <c r="DQ220" s="128"/>
      <c r="DR220" s="128"/>
      <c r="DS220" s="128"/>
      <c r="DT220" s="128"/>
      <c r="DU220" s="128"/>
      <c r="DV220" s="128"/>
      <c r="DW220" s="128"/>
      <c r="DX220" s="128"/>
      <c r="DY220" s="128"/>
      <c r="DZ220" s="128"/>
      <c r="EA220" s="128"/>
      <c r="EB220" s="128"/>
      <c r="EC220" s="128"/>
      <c r="ED220" s="128"/>
      <c r="EE220" s="128"/>
      <c r="EF220" s="128"/>
      <c r="EG220" s="128"/>
      <c r="EH220" s="128"/>
      <c r="EI220" s="128"/>
      <c r="EJ220" s="128"/>
      <c r="EK220" s="128"/>
      <c r="EL220" s="128"/>
      <c r="EM220" s="128"/>
      <c r="EN220" s="128"/>
      <c r="EO220" s="128"/>
      <c r="EP220" s="128"/>
      <c r="EQ220" s="128"/>
      <c r="ER220" s="128"/>
      <c r="ES220" s="128"/>
      <c r="ET220" s="128"/>
      <c r="EU220" s="128"/>
      <c r="EV220" s="128"/>
      <c r="EW220" s="128"/>
      <c r="EX220" s="128"/>
      <c r="EY220" s="128"/>
      <c r="EZ220" s="128"/>
      <c r="FA220" s="128"/>
      <c r="FB220" s="128"/>
      <c r="FC220" s="128"/>
      <c r="FD220" s="128"/>
      <c r="FE220" s="128"/>
      <c r="FF220" s="128"/>
      <c r="FG220" s="128"/>
      <c r="FH220" s="128"/>
      <c r="FI220" s="128"/>
      <c r="FJ220" s="128"/>
      <c r="FK220" s="128"/>
      <c r="FL220" s="128"/>
      <c r="FM220" s="128"/>
      <c r="FN220" s="128"/>
      <c r="FO220" s="128"/>
      <c r="FP220" s="128"/>
      <c r="FQ220" s="128"/>
      <c r="FR220" s="128"/>
      <c r="FS220" s="128"/>
      <c r="FT220" s="128"/>
      <c r="FU220" s="128"/>
      <c r="FV220" s="128"/>
      <c r="FW220" s="128"/>
      <c r="FX220" s="128"/>
      <c r="FY220" s="128"/>
      <c r="FZ220" s="128"/>
      <c r="GA220" s="128"/>
      <c r="GB220" s="128"/>
      <c r="GC220" s="128"/>
      <c r="GD220" s="128"/>
      <c r="GE220" s="128"/>
      <c r="GF220" s="128"/>
      <c r="GG220" s="128"/>
      <c r="GH220" s="128"/>
      <c r="GI220" s="128"/>
      <c r="GJ220" s="128"/>
      <c r="GK220" s="128"/>
      <c r="GL220" s="128"/>
      <c r="GM220" s="128"/>
      <c r="GN220" s="128"/>
      <c r="GO220" s="128"/>
      <c r="GP220" s="128"/>
      <c r="GQ220" s="128"/>
      <c r="GR220" s="128"/>
    </row>
  </sheetData>
  <sheetProtection algorithmName="SHA-512" hashValue="I58rmlZflDl3y4yMraXJjnhcuJXeo6WTfZw/gdFpKt9af5OGJ3TS0nLbwTu96wR4L/T3S5bLaFbsGhgJGQa4OA==" saltValue="WFrlPpAxm83BjKWHmQ+tNA==" spinCount="100000" sheet="1" objects="1" scenarios="1"/>
  <mergeCells count="4">
    <mergeCell ref="D2:F2"/>
    <mergeCell ref="B4:F4"/>
    <mergeCell ref="B21:E22"/>
    <mergeCell ref="B1:F1"/>
  </mergeCells>
  <hyperlinks>
    <hyperlink ref="B17" location="'1'!A1" tooltip="Nota van de redactie" display="} Klik hier" xr:uid="{D4BF2BEB-33B6-42AC-B95D-566AC1199035}"/>
    <hyperlink ref="D17" location="'2'!A1" tooltip="Reken zelf!" display="} Klik hier" xr:uid="{2A26F70D-E933-40D6-B19C-FFA08B889B60}"/>
    <hyperlink ref="F17" r:id="rId1" tooltip="Checklist" xr:uid="{7DB02B1C-24A4-459E-957D-DFC733BBAD5D}"/>
    <hyperlink ref="F19" r:id="rId2" tooltip="Checklist" xr:uid="{F64067C9-65E5-4191-8E29-82C34E90E76B}"/>
  </hyperlinks>
  <pageMargins left="0.75" right="0.75" top="1" bottom="1" header="0.5" footer="0.5"/>
  <pageSetup paperSize="9" orientation="portrait" r:id="rId3"/>
  <headerFooter alignWithMargins="0">
    <oddHeader>&amp;C&amp;Z&amp;F</oddHeader>
    <oddFooter>&amp;C&amp;P/&amp;N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1:O46"/>
  <sheetViews>
    <sheetView showGridLines="0" showRowColHeaders="0" zoomScaleNormal="100" workbookViewId="0"/>
  </sheetViews>
  <sheetFormatPr defaultRowHeight="15.95" customHeight="1"/>
  <cols>
    <col min="1" max="1" width="5.7109375" customWidth="1"/>
    <col min="2" max="3" width="16" customWidth="1"/>
    <col min="4" max="4" width="19.7109375" customWidth="1"/>
    <col min="5" max="9" width="16" customWidth="1"/>
    <col min="10" max="28" width="5.7109375" customWidth="1"/>
  </cols>
  <sheetData>
    <row r="1" spans="2:15" ht="15.95" customHeight="1" thickBot="1"/>
    <row r="2" spans="2:15" ht="30" customHeight="1" thickBot="1">
      <c r="B2" s="208" t="s">
        <v>96</v>
      </c>
      <c r="C2" s="208"/>
      <c r="D2" s="208"/>
      <c r="E2" s="208"/>
      <c r="F2" s="208"/>
      <c r="G2" s="208"/>
      <c r="H2" s="208"/>
      <c r="I2" s="208"/>
      <c r="K2" s="22" t="s">
        <v>0</v>
      </c>
      <c r="L2" s="21" t="s">
        <v>1</v>
      </c>
      <c r="M2" s="20" t="s">
        <v>2</v>
      </c>
      <c r="N2" s="19" t="s">
        <v>3</v>
      </c>
      <c r="O2" s="18"/>
    </row>
    <row r="3" spans="2:15" ht="15.95" customHeight="1">
      <c r="K3" s="7"/>
      <c r="L3" s="7"/>
      <c r="M3" s="7"/>
      <c r="N3" s="7"/>
      <c r="O3" s="17"/>
    </row>
    <row r="4" spans="2:15" ht="28.5" customHeight="1">
      <c r="B4" s="209" t="s">
        <v>103</v>
      </c>
      <c r="C4" s="209"/>
      <c r="D4" s="209"/>
      <c r="E4" s="209"/>
      <c r="F4" s="209"/>
      <c r="G4" s="209"/>
      <c r="H4" s="209"/>
      <c r="I4" s="209"/>
      <c r="K4" s="7"/>
      <c r="L4" s="7"/>
      <c r="M4" s="7"/>
      <c r="N4" s="7"/>
      <c r="O4" s="17"/>
    </row>
    <row r="5" spans="2:15" ht="15.95" customHeight="1">
      <c r="B5" s="97"/>
      <c r="D5" s="98"/>
      <c r="E5" s="99"/>
      <c r="F5" s="99"/>
      <c r="G5" s="99"/>
      <c r="H5" s="97"/>
      <c r="I5" s="100"/>
      <c r="K5" s="7"/>
      <c r="L5" s="7"/>
      <c r="M5" s="7"/>
      <c r="N5" s="7"/>
      <c r="O5" s="17"/>
    </row>
    <row r="6" spans="2:15" ht="15.95" customHeight="1">
      <c r="B6" s="16" t="s">
        <v>33</v>
      </c>
      <c r="K6" s="7"/>
      <c r="L6" s="7"/>
      <c r="M6" s="7"/>
      <c r="N6" s="7"/>
      <c r="O6" s="17"/>
    </row>
    <row r="7" spans="2:15" ht="15.95" customHeight="1">
      <c r="B7" s="108" t="s">
        <v>92</v>
      </c>
      <c r="C7" s="102"/>
      <c r="D7" s="103" t="s">
        <v>160</v>
      </c>
      <c r="E7" s="109"/>
      <c r="F7" s="109"/>
      <c r="G7" s="109"/>
      <c r="H7" s="110"/>
      <c r="K7" s="7"/>
      <c r="L7" s="7"/>
      <c r="M7" s="7"/>
      <c r="N7" s="7"/>
      <c r="O7" s="17"/>
    </row>
    <row r="8" spans="2:15" ht="15.95" customHeight="1">
      <c r="B8" s="111"/>
      <c r="D8" s="101"/>
      <c r="E8" s="112"/>
      <c r="F8" s="112"/>
      <c r="G8" s="112"/>
      <c r="H8" s="113"/>
      <c r="K8" s="7"/>
      <c r="L8" s="7"/>
      <c r="M8" s="7"/>
      <c r="N8" s="7"/>
      <c r="O8" s="17"/>
    </row>
    <row r="9" spans="2:15" ht="15.95" customHeight="1">
      <c r="B9" s="108" t="s">
        <v>93</v>
      </c>
      <c r="C9" s="102"/>
      <c r="D9" s="103" t="s">
        <v>161</v>
      </c>
      <c r="E9" s="109"/>
      <c r="F9" s="109"/>
      <c r="G9" s="109"/>
      <c r="H9" s="110"/>
      <c r="K9" s="7"/>
      <c r="L9" s="7"/>
      <c r="M9" s="7"/>
      <c r="N9" s="7"/>
      <c r="O9" s="17"/>
    </row>
    <row r="10" spans="2:15" ht="15.95" customHeight="1">
      <c r="B10" s="97"/>
      <c r="D10" s="98"/>
      <c r="E10" s="99"/>
      <c r="F10" s="99"/>
      <c r="G10" s="99"/>
      <c r="H10" s="97"/>
      <c r="I10" s="100"/>
      <c r="K10" s="7"/>
      <c r="L10" s="7"/>
      <c r="M10" s="7"/>
      <c r="N10" s="7"/>
      <c r="O10" s="17"/>
    </row>
    <row r="11" spans="2:15" ht="15.95" customHeight="1">
      <c r="B11" s="107" t="s">
        <v>94</v>
      </c>
      <c r="D11" s="98"/>
      <c r="E11" s="99"/>
      <c r="F11" s="99"/>
      <c r="G11" s="99"/>
      <c r="H11" s="97"/>
      <c r="I11" s="100"/>
      <c r="K11" s="7"/>
      <c r="L11" s="7"/>
      <c r="M11" s="7"/>
      <c r="N11" s="7"/>
      <c r="O11" s="17"/>
    </row>
    <row r="12" spans="2:15" ht="15.95" customHeight="1">
      <c r="B12" s="106" t="s">
        <v>163</v>
      </c>
      <c r="D12" s="98"/>
      <c r="E12" s="99"/>
      <c r="F12" s="99"/>
      <c r="G12" s="99"/>
      <c r="H12" s="97"/>
      <c r="I12" s="100"/>
      <c r="K12" s="7"/>
      <c r="L12" s="7"/>
      <c r="M12" s="7"/>
      <c r="N12" s="7"/>
      <c r="O12" s="17"/>
    </row>
    <row r="13" spans="2:15" ht="47.25" customHeight="1">
      <c r="B13" s="210" t="s">
        <v>95</v>
      </c>
      <c r="C13" s="210"/>
      <c r="D13" s="210"/>
      <c r="E13" s="210"/>
      <c r="F13" s="210"/>
      <c r="G13" s="210"/>
      <c r="H13" s="210"/>
      <c r="I13" s="210"/>
      <c r="K13" s="7"/>
      <c r="L13" s="7"/>
      <c r="M13" s="7"/>
      <c r="N13" s="7"/>
      <c r="O13" s="17"/>
    </row>
    <row r="14" spans="2:15" ht="15.95" customHeight="1">
      <c r="B14" s="119" t="s">
        <v>97</v>
      </c>
      <c r="C14" s="114" t="s">
        <v>99</v>
      </c>
      <c r="D14" s="96"/>
      <c r="F14" s="118">
        <v>50000</v>
      </c>
      <c r="G14" s="96"/>
      <c r="H14" s="96"/>
      <c r="I14" s="96"/>
      <c r="K14" s="7"/>
      <c r="L14" s="7"/>
      <c r="M14" s="7"/>
      <c r="N14" s="7"/>
      <c r="O14" s="17"/>
    </row>
    <row r="15" spans="2:15" ht="15.95" customHeight="1">
      <c r="B15" s="105"/>
      <c r="C15" s="114" t="s">
        <v>98</v>
      </c>
      <c r="F15" s="118">
        <v>5000</v>
      </c>
      <c r="K15" s="7"/>
      <c r="L15" s="7"/>
      <c r="M15" s="7"/>
      <c r="N15" s="7"/>
      <c r="O15" s="17"/>
    </row>
    <row r="16" spans="2:15" ht="15.95" customHeight="1">
      <c r="B16" s="105"/>
      <c r="C16" s="114" t="s">
        <v>100</v>
      </c>
      <c r="F16" s="116">
        <v>-2500</v>
      </c>
      <c r="K16" s="7"/>
      <c r="L16" s="7"/>
      <c r="M16" s="7"/>
      <c r="N16" s="7"/>
      <c r="O16" s="17"/>
    </row>
    <row r="17" spans="2:15" ht="15.95" customHeight="1">
      <c r="B17" s="105"/>
      <c r="C17" s="114" t="s">
        <v>102</v>
      </c>
      <c r="F17" s="115">
        <f>SUM(F14:F16)</f>
        <v>52500</v>
      </c>
      <c r="K17" s="7"/>
      <c r="L17" s="7"/>
      <c r="M17" s="7"/>
      <c r="N17" s="7"/>
      <c r="O17" s="17"/>
    </row>
    <row r="18" spans="2:15" ht="15.95" customHeight="1">
      <c r="B18" s="105"/>
      <c r="C18" s="114" t="s">
        <v>243</v>
      </c>
      <c r="F18" s="117">
        <f>+F17*0.21</f>
        <v>11025</v>
      </c>
      <c r="K18" s="7"/>
      <c r="L18" s="7"/>
      <c r="M18" s="7"/>
      <c r="N18" s="7"/>
      <c r="O18" s="17"/>
    </row>
    <row r="19" spans="2:15" ht="15.95" customHeight="1">
      <c r="B19" s="105"/>
      <c r="C19" s="114" t="s">
        <v>101</v>
      </c>
      <c r="F19" s="118">
        <f>+F14+F15+F18</f>
        <v>66025</v>
      </c>
      <c r="K19" s="7"/>
      <c r="L19" s="7"/>
      <c r="M19" s="7"/>
      <c r="N19" s="7"/>
      <c r="O19" s="17"/>
    </row>
    <row r="20" spans="2:15" ht="15.95" customHeight="1">
      <c r="C20" s="114"/>
      <c r="K20" s="7"/>
      <c r="L20" s="7"/>
      <c r="M20" s="7"/>
      <c r="N20" s="7"/>
      <c r="O20" s="17"/>
    </row>
    <row r="21" spans="2:15" s="23" customFormat="1" ht="15.95" customHeight="1">
      <c r="B21" s="120" t="s">
        <v>104</v>
      </c>
      <c r="E21" s="25"/>
      <c r="I21"/>
      <c r="J21" s="25"/>
      <c r="K21" s="24"/>
      <c r="L21" s="24"/>
      <c r="M21" s="24"/>
      <c r="N21" s="24"/>
      <c r="O21" s="26"/>
    </row>
    <row r="22" spans="2:15" ht="33.75" customHeight="1">
      <c r="D22" s="206" t="s">
        <v>117</v>
      </c>
      <c r="E22" s="206"/>
      <c r="F22" s="211" t="s">
        <v>254</v>
      </c>
      <c r="G22" s="212"/>
      <c r="H22" s="212"/>
      <c r="I22" s="212"/>
      <c r="K22" s="7"/>
      <c r="L22" s="7"/>
      <c r="M22" s="7"/>
      <c r="N22" s="7"/>
      <c r="O22" s="17"/>
    </row>
    <row r="23" spans="2:15" ht="15.95" customHeight="1">
      <c r="D23" s="124" t="s">
        <v>105</v>
      </c>
      <c r="E23" s="125">
        <v>1</v>
      </c>
      <c r="K23" s="7"/>
      <c r="L23" s="7"/>
      <c r="M23" s="7"/>
      <c r="N23" s="7"/>
      <c r="O23" s="17"/>
    </row>
    <row r="24" spans="2:15" ht="15.95" customHeight="1">
      <c r="D24" s="124" t="s">
        <v>106</v>
      </c>
      <c r="E24" s="125">
        <v>0.94</v>
      </c>
      <c r="K24" s="7"/>
      <c r="L24" s="7"/>
      <c r="M24" s="7"/>
      <c r="N24" s="7"/>
      <c r="O24" s="17"/>
    </row>
    <row r="25" spans="2:15" ht="15.95" customHeight="1">
      <c r="D25" s="124" t="s">
        <v>107</v>
      </c>
      <c r="E25" s="125">
        <v>0.88</v>
      </c>
      <c r="K25" s="7"/>
      <c r="L25" s="7"/>
      <c r="M25" s="7"/>
      <c r="N25" s="7"/>
      <c r="O25" s="17"/>
    </row>
    <row r="26" spans="2:15" ht="15.95" customHeight="1">
      <c r="D26" s="124" t="s">
        <v>108</v>
      </c>
      <c r="E26" s="125">
        <v>0.82</v>
      </c>
      <c r="K26" s="7"/>
      <c r="L26" s="7"/>
      <c r="M26" s="7"/>
      <c r="N26" s="7"/>
      <c r="O26" s="17"/>
    </row>
    <row r="27" spans="2:15" ht="15.95" customHeight="1">
      <c r="D27" s="124" t="s">
        <v>109</v>
      </c>
      <c r="E27" s="125">
        <v>0.76</v>
      </c>
      <c r="K27" s="7"/>
      <c r="L27" s="7"/>
      <c r="M27" s="7"/>
      <c r="N27" s="7"/>
      <c r="O27" s="17"/>
    </row>
    <row r="28" spans="2:15" ht="15.95" customHeight="1">
      <c r="D28" s="124" t="s">
        <v>110</v>
      </c>
      <c r="E28" s="125">
        <v>0.7</v>
      </c>
      <c r="K28" s="7"/>
      <c r="L28" s="7"/>
      <c r="M28" s="7"/>
      <c r="N28" s="7"/>
      <c r="O28" s="17"/>
    </row>
    <row r="29" spans="2:15" ht="15.95" customHeight="1">
      <c r="K29" s="7"/>
      <c r="L29" s="7"/>
      <c r="M29" s="7"/>
      <c r="N29" s="7"/>
      <c r="O29" s="17"/>
    </row>
    <row r="30" spans="2:15" ht="15.95" customHeight="1">
      <c r="B30" s="107" t="s">
        <v>112</v>
      </c>
      <c r="K30" s="7"/>
      <c r="L30" s="7"/>
      <c r="M30" s="7"/>
      <c r="N30" s="7"/>
    </row>
    <row r="31" spans="2:15" ht="15.95" customHeight="1">
      <c r="B31" s="108" t="s">
        <v>111</v>
      </c>
      <c r="C31" s="102"/>
      <c r="D31" s="103" t="s">
        <v>116</v>
      </c>
      <c r="E31" s="102"/>
      <c r="F31" s="104"/>
      <c r="G31" s="102"/>
      <c r="H31" s="102"/>
      <c r="K31" s="7"/>
      <c r="L31" s="7"/>
      <c r="M31" s="7"/>
      <c r="N31" s="7"/>
    </row>
    <row r="32" spans="2:15" ht="15.95" customHeight="1">
      <c r="B32" s="99"/>
      <c r="D32" s="171" t="s">
        <v>169</v>
      </c>
      <c r="E32" s="121"/>
      <c r="F32" s="99"/>
      <c r="K32" s="7"/>
      <c r="L32" s="7"/>
      <c r="M32" s="7"/>
      <c r="N32" s="7"/>
    </row>
    <row r="33" spans="1:14" ht="15.95" customHeight="1">
      <c r="K33" s="7"/>
      <c r="L33" s="7"/>
      <c r="M33" s="7"/>
      <c r="N33" s="7"/>
    </row>
    <row r="34" spans="1:14" ht="15.95" customHeight="1">
      <c r="B34" s="205" t="s">
        <v>30</v>
      </c>
      <c r="C34" s="205" t="s">
        <v>42</v>
      </c>
      <c r="D34" s="205" t="s">
        <v>43</v>
      </c>
      <c r="E34" s="213" t="s">
        <v>113</v>
      </c>
      <c r="F34" s="213"/>
      <c r="G34" s="205" t="s">
        <v>32</v>
      </c>
      <c r="H34" s="205"/>
      <c r="I34" s="206" t="s">
        <v>44</v>
      </c>
      <c r="K34" s="7"/>
      <c r="L34" s="7"/>
      <c r="M34" s="7"/>
      <c r="N34" s="7"/>
    </row>
    <row r="35" spans="1:14" ht="15.95" customHeight="1">
      <c r="B35" s="205"/>
      <c r="C35" s="205"/>
      <c r="D35" s="205"/>
      <c r="E35" s="95" t="s">
        <v>27</v>
      </c>
      <c r="F35" s="95" t="s">
        <v>26</v>
      </c>
      <c r="G35" s="95" t="s">
        <v>27</v>
      </c>
      <c r="H35" s="95" t="s">
        <v>26</v>
      </c>
      <c r="I35" s="206"/>
      <c r="K35" s="7"/>
      <c r="L35" s="7"/>
      <c r="M35" s="7"/>
      <c r="N35" s="7"/>
    </row>
    <row r="36" spans="1:14" ht="15.95" customHeight="1">
      <c r="B36" s="92">
        <v>2024</v>
      </c>
      <c r="C36" s="93">
        <v>0.04</v>
      </c>
      <c r="D36" s="93">
        <v>0.18</v>
      </c>
      <c r="E36" s="92">
        <v>78</v>
      </c>
      <c r="F36" s="92">
        <v>65</v>
      </c>
      <c r="G36" s="92">
        <v>205</v>
      </c>
      <c r="H36" s="92">
        <v>195</v>
      </c>
      <c r="I36" s="94">
        <v>1600</v>
      </c>
      <c r="K36" s="7"/>
      <c r="L36" s="7"/>
      <c r="M36" s="7"/>
      <c r="N36" s="7"/>
    </row>
    <row r="37" spans="1:14" ht="15.95" customHeight="1">
      <c r="B37" s="92">
        <v>2023</v>
      </c>
      <c r="C37" s="93">
        <v>0.04</v>
      </c>
      <c r="D37" s="93">
        <v>0.18</v>
      </c>
      <c r="E37" s="92">
        <v>82</v>
      </c>
      <c r="F37" s="92">
        <v>67</v>
      </c>
      <c r="G37" s="92">
        <v>205</v>
      </c>
      <c r="H37" s="92">
        <v>195</v>
      </c>
      <c r="I37" s="94">
        <v>1540</v>
      </c>
      <c r="K37" s="7"/>
      <c r="L37" s="7"/>
      <c r="M37" s="7"/>
      <c r="N37" s="7"/>
    </row>
    <row r="38" spans="1:14" ht="15.95" customHeight="1">
      <c r="B38" s="92">
        <f>B37-1</f>
        <v>2022</v>
      </c>
      <c r="C38" s="93">
        <v>0.04</v>
      </c>
      <c r="D38" s="93">
        <v>0.18</v>
      </c>
      <c r="E38" s="92">
        <v>91</v>
      </c>
      <c r="F38" s="92">
        <v>75</v>
      </c>
      <c r="G38" s="92">
        <v>205</v>
      </c>
      <c r="H38" s="92">
        <v>195</v>
      </c>
      <c r="I38" s="94">
        <v>1400</v>
      </c>
      <c r="K38" s="7"/>
      <c r="L38" s="7"/>
      <c r="M38" s="7"/>
      <c r="N38" s="7"/>
    </row>
    <row r="39" spans="1:14" ht="15.95" customHeight="1">
      <c r="B39" s="92">
        <f>B38-1</f>
        <v>2021</v>
      </c>
      <c r="C39" s="93">
        <v>0.04</v>
      </c>
      <c r="D39" s="93">
        <v>0.18</v>
      </c>
      <c r="E39" s="92">
        <v>102</v>
      </c>
      <c r="F39" s="92">
        <v>84</v>
      </c>
      <c r="G39" s="92">
        <v>205</v>
      </c>
      <c r="H39" s="92">
        <v>195</v>
      </c>
      <c r="I39" s="94">
        <v>1370</v>
      </c>
      <c r="K39" s="7"/>
      <c r="L39" s="7"/>
      <c r="M39" s="7"/>
      <c r="N39" s="7"/>
    </row>
    <row r="40" spans="1:14" ht="15.95" customHeight="1">
      <c r="K40" s="7"/>
      <c r="L40" s="7"/>
      <c r="M40" s="7"/>
      <c r="N40" s="7"/>
    </row>
    <row r="41" spans="1:14" ht="15.95" customHeight="1">
      <c r="B41" s="122" t="s">
        <v>149</v>
      </c>
      <c r="C41" s="123"/>
      <c r="D41" s="123"/>
      <c r="E41" s="123"/>
      <c r="F41" s="123"/>
      <c r="G41" s="123"/>
      <c r="H41" s="123"/>
      <c r="I41" s="123"/>
      <c r="K41" s="7"/>
      <c r="L41" s="7"/>
      <c r="M41" s="7"/>
      <c r="N41" s="7"/>
    </row>
    <row r="42" spans="1:14" s="23" customFormat="1" ht="63.75" customHeight="1">
      <c r="B42" s="207" t="s">
        <v>114</v>
      </c>
      <c r="C42" s="207"/>
      <c r="D42" s="207"/>
      <c r="E42" s="207"/>
      <c r="F42" s="207"/>
      <c r="G42" s="207"/>
      <c r="H42" s="207"/>
      <c r="I42" s="207"/>
      <c r="K42" s="24"/>
      <c r="L42" s="24"/>
      <c r="M42" s="24"/>
      <c r="N42" s="24"/>
    </row>
    <row r="43" spans="1:14" ht="15.95" customHeight="1">
      <c r="A43" s="8"/>
      <c r="B43" s="8"/>
      <c r="C43" s="8"/>
      <c r="D43" s="8"/>
      <c r="E43" s="8"/>
      <c r="F43" s="8"/>
      <c r="G43" s="8"/>
      <c r="H43" s="8"/>
      <c r="I43" s="8"/>
      <c r="J43" s="8"/>
      <c r="K43" s="6"/>
      <c r="L43" s="6"/>
      <c r="M43" s="6"/>
      <c r="N43" s="7"/>
    </row>
    <row r="44" spans="1:14" ht="15.95" customHeight="1">
      <c r="A44" s="7"/>
      <c r="B44" s="7"/>
      <c r="C44" s="7"/>
      <c r="D44" s="7"/>
      <c r="E44" s="7"/>
      <c r="F44" s="7"/>
      <c r="G44" s="7"/>
      <c r="H44" s="7"/>
      <c r="I44" s="7"/>
      <c r="J44" s="7"/>
      <c r="K44" s="7"/>
      <c r="L44" s="7"/>
      <c r="M44" s="7"/>
      <c r="N44" s="7"/>
    </row>
    <row r="46" spans="1:14" ht="15.95" customHeight="1">
      <c r="B46" s="15"/>
    </row>
  </sheetData>
  <sheetProtection algorithmName="SHA-512" hashValue="X/I+3K8VnbZpmzmUnKlg7GEPG1pdHvhMDfkEM6+8+IkpHBMFVREj6+aK+2UBOcahLkGodQhH13ciHT68GsXPnw==" saltValue="RJZdf3dFoEK1gUqBfitiuQ==" spinCount="100000" sheet="1" objects="1" scenarios="1"/>
  <mergeCells count="12">
    <mergeCell ref="G34:H34"/>
    <mergeCell ref="I34:I35"/>
    <mergeCell ref="B42:I42"/>
    <mergeCell ref="B2:I2"/>
    <mergeCell ref="B4:I4"/>
    <mergeCell ref="B13:I13"/>
    <mergeCell ref="D22:E22"/>
    <mergeCell ref="F22:I22"/>
    <mergeCell ref="B34:B35"/>
    <mergeCell ref="C34:C35"/>
    <mergeCell ref="D34:D35"/>
    <mergeCell ref="E34:F34"/>
  </mergeCells>
  <phoneticPr fontId="20" type="noConversion"/>
  <hyperlinks>
    <hyperlink ref="K2" location="Home!A1" tooltip="Home" display="Ç" xr:uid="{00000000-0004-0000-0100-000000000000}"/>
    <hyperlink ref="N2" location="'2'!A1" tooltip="volgende" display="Æ" xr:uid="{00000000-0004-0000-0100-000001000000}"/>
  </hyperlinks>
  <pageMargins left="0.7" right="0.7" top="0.75" bottom="0.75" header="0.3" footer="0.3"/>
  <pageSetup paperSize="9" scale="65" orientation="portrait" r:id="rId1"/>
  <headerFooter>
    <oddHeader>&amp;C&amp;Z&amp;F</oddHead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4" tint="0.79998168889431442"/>
    <pageSetUpPr autoPageBreaks="0" fitToPage="1"/>
  </sheetPr>
  <dimension ref="A1:T41"/>
  <sheetViews>
    <sheetView showGridLines="0" showRowColHeaders="0" zoomScaleNormal="100" workbookViewId="0"/>
  </sheetViews>
  <sheetFormatPr defaultColWidth="9.140625" defaultRowHeight="15.95" customHeight="1"/>
  <cols>
    <col min="1" max="1" width="5.7109375" style="8" customWidth="1"/>
    <col min="2" max="2" width="30.28515625" style="8" customWidth="1"/>
    <col min="3" max="3" width="18.7109375" style="8" customWidth="1"/>
    <col min="4" max="4" width="21.42578125" style="8" customWidth="1"/>
    <col min="5" max="5" width="18.140625" style="8" customWidth="1"/>
    <col min="6" max="7" width="21.5703125" style="8" customWidth="1"/>
    <col min="8" max="8" width="5.7109375" style="8" customWidth="1"/>
    <col min="9" max="43" width="5.7109375" style="9" customWidth="1"/>
    <col min="44" max="16384" width="9.140625" style="9"/>
  </cols>
  <sheetData>
    <row r="1" spans="2:20" ht="15.95" customHeight="1" thickBot="1"/>
    <row r="2" spans="2:20" ht="30" customHeight="1" thickBot="1">
      <c r="B2" s="214" t="s">
        <v>115</v>
      </c>
      <c r="C2" s="214"/>
      <c r="D2" s="214"/>
      <c r="E2" s="214"/>
      <c r="F2" s="214"/>
      <c r="G2" s="214"/>
      <c r="I2" s="1" t="s">
        <v>0</v>
      </c>
      <c r="J2" s="2" t="s">
        <v>1</v>
      </c>
      <c r="K2" s="29" t="s">
        <v>2</v>
      </c>
      <c r="L2" s="3" t="s">
        <v>3</v>
      </c>
    </row>
    <row r="3" spans="2:20" ht="15.95" customHeight="1">
      <c r="G3" s="62"/>
      <c r="I3" s="63"/>
      <c r="J3" s="63"/>
      <c r="K3" s="63"/>
      <c r="L3" s="63"/>
    </row>
    <row r="4" spans="2:20" ht="15.95" customHeight="1">
      <c r="B4" s="16" t="s">
        <v>77</v>
      </c>
      <c r="C4" s="16"/>
      <c r="D4" s="5"/>
      <c r="E4" s="5"/>
      <c r="F4" s="5"/>
      <c r="I4" s="64"/>
      <c r="J4" s="64"/>
      <c r="K4" s="64"/>
      <c r="L4" s="64"/>
      <c r="M4" s="12"/>
      <c r="N4" s="12"/>
      <c r="O4" s="12"/>
      <c r="P4" s="12"/>
      <c r="Q4" s="12"/>
      <c r="R4" s="8"/>
      <c r="S4" s="8"/>
      <c r="T4" s="8"/>
    </row>
    <row r="5" spans="2:20" ht="15.95" customHeight="1">
      <c r="B5" s="10" t="s">
        <v>29</v>
      </c>
      <c r="C5" s="10"/>
      <c r="D5" s="5"/>
      <c r="E5" s="5"/>
      <c r="F5" s="5"/>
      <c r="I5" s="64"/>
      <c r="J5" s="64"/>
      <c r="K5" s="64"/>
      <c r="L5" s="64"/>
      <c r="M5" s="12"/>
      <c r="N5" s="12"/>
      <c r="O5" s="12"/>
      <c r="P5" s="12"/>
      <c r="Q5" s="12"/>
      <c r="R5" s="8"/>
      <c r="S5" s="8"/>
      <c r="T5" s="8"/>
    </row>
    <row r="6" spans="2:20" ht="15.95" customHeight="1">
      <c r="B6" s="10" t="s">
        <v>6</v>
      </c>
      <c r="C6" s="10"/>
      <c r="D6" s="5"/>
      <c r="E6" s="5"/>
      <c r="F6" s="5"/>
      <c r="I6" s="64"/>
      <c r="J6" s="64"/>
      <c r="K6" s="64"/>
      <c r="L6" s="64"/>
      <c r="M6" s="12"/>
      <c r="N6" s="12"/>
      <c r="O6" s="12"/>
      <c r="P6" s="12"/>
      <c r="Q6" s="12"/>
      <c r="R6" s="8"/>
      <c r="S6" s="8"/>
      <c r="T6" s="8"/>
    </row>
    <row r="7" spans="2:20" ht="15.95" customHeight="1">
      <c r="B7" s="4"/>
      <c r="C7" s="4"/>
      <c r="D7" s="5"/>
      <c r="E7" s="5"/>
      <c r="F7" s="5"/>
      <c r="I7" s="64"/>
      <c r="J7" s="64"/>
      <c r="K7" s="64"/>
      <c r="L7" s="64"/>
      <c r="M7" s="12"/>
      <c r="N7" s="12"/>
      <c r="O7" s="12"/>
      <c r="P7" s="12"/>
      <c r="Q7" s="12"/>
      <c r="R7" s="8"/>
      <c r="S7" s="8"/>
      <c r="T7" s="8"/>
    </row>
    <row r="8" spans="2:20" ht="15.95" customHeight="1">
      <c r="B8" s="10" t="s">
        <v>20</v>
      </c>
      <c r="C8" s="10"/>
      <c r="D8" s="5"/>
      <c r="E8" s="5"/>
      <c r="F8" s="5"/>
      <c r="G8" s="189"/>
      <c r="I8" s="64"/>
      <c r="J8" s="64"/>
      <c r="K8" s="64"/>
      <c r="L8" s="64"/>
      <c r="M8" s="12"/>
      <c r="N8" s="12"/>
      <c r="O8" s="12"/>
      <c r="P8" s="12"/>
      <c r="Q8" s="12"/>
      <c r="R8" s="8"/>
      <c r="S8" s="8"/>
      <c r="T8" s="8"/>
    </row>
    <row r="9" spans="2:20" ht="15.95" customHeight="1">
      <c r="B9" s="10" t="s">
        <v>75</v>
      </c>
      <c r="C9" s="10"/>
      <c r="D9" s="28"/>
      <c r="E9" s="28"/>
      <c r="F9" s="28"/>
      <c r="G9" s="189">
        <v>0</v>
      </c>
      <c r="I9" s="81" t="s">
        <v>1</v>
      </c>
      <c r="J9" s="64"/>
      <c r="K9" s="64"/>
      <c r="L9" s="64"/>
      <c r="M9" s="12"/>
      <c r="N9" s="12"/>
      <c r="O9" s="12"/>
      <c r="P9" s="12"/>
      <c r="Q9" s="12"/>
      <c r="R9" s="8"/>
      <c r="S9" s="8"/>
      <c r="T9" s="8"/>
    </row>
    <row r="10" spans="2:20" ht="15.95" customHeight="1">
      <c r="B10" s="10" t="s">
        <v>71</v>
      </c>
      <c r="C10" s="10"/>
      <c r="D10" s="10"/>
      <c r="E10" s="10"/>
      <c r="F10" s="10"/>
      <c r="G10" s="27">
        <v>0</v>
      </c>
      <c r="I10" s="81" t="s">
        <v>1</v>
      </c>
      <c r="J10" s="64"/>
      <c r="K10" s="64"/>
      <c r="L10" s="64"/>
      <c r="M10" s="12"/>
      <c r="N10" s="12"/>
      <c r="O10" s="12"/>
      <c r="P10" s="12"/>
      <c r="Q10" s="12"/>
      <c r="R10" s="8"/>
      <c r="S10" s="8"/>
      <c r="T10" s="8"/>
    </row>
    <row r="11" spans="2:20" ht="15.95" customHeight="1">
      <c r="B11" s="10" t="s">
        <v>270</v>
      </c>
      <c r="C11" s="10"/>
      <c r="D11" s="10"/>
      <c r="E11" s="10"/>
      <c r="F11" s="10"/>
      <c r="G11" s="190">
        <v>43831</v>
      </c>
      <c r="I11" s="64"/>
      <c r="J11" s="64"/>
      <c r="K11" s="64"/>
      <c r="L11" s="64"/>
      <c r="M11" s="12"/>
      <c r="N11" s="12"/>
      <c r="O11" s="12"/>
      <c r="P11" s="12"/>
      <c r="Q11" s="12"/>
      <c r="R11" s="8"/>
      <c r="S11" s="8"/>
      <c r="T11" s="8"/>
    </row>
    <row r="12" spans="2:20" ht="15.95" customHeight="1">
      <c r="B12" s="10" t="s">
        <v>72</v>
      </c>
      <c r="C12" s="10"/>
      <c r="D12" s="10"/>
      <c r="E12" s="10"/>
      <c r="F12" s="10"/>
      <c r="G12" s="190">
        <v>44197</v>
      </c>
      <c r="I12" s="64"/>
      <c r="J12" s="64"/>
      <c r="K12" s="64"/>
      <c r="L12" s="64"/>
      <c r="M12" s="12"/>
      <c r="N12" s="12"/>
      <c r="O12" s="12"/>
      <c r="P12" s="12"/>
      <c r="Q12" s="12"/>
      <c r="R12" s="8"/>
      <c r="S12" s="8"/>
      <c r="T12" s="8"/>
    </row>
    <row r="13" spans="2:20" ht="15.95" customHeight="1">
      <c r="B13" s="10" t="s">
        <v>73</v>
      </c>
      <c r="C13" s="10"/>
      <c r="D13" s="10"/>
      <c r="E13" s="10"/>
      <c r="F13" s="10"/>
      <c r="G13" s="190"/>
      <c r="I13" s="64"/>
      <c r="J13" s="64"/>
      <c r="K13" s="64"/>
      <c r="L13" s="64"/>
      <c r="M13" s="12"/>
      <c r="N13" s="12"/>
      <c r="O13" s="12"/>
      <c r="P13" s="12"/>
      <c r="Q13" s="12"/>
      <c r="R13" s="8"/>
      <c r="S13" s="8"/>
      <c r="T13" s="8"/>
    </row>
    <row r="14" spans="2:20" ht="15.95" customHeight="1">
      <c r="B14" s="10" t="s">
        <v>245</v>
      </c>
      <c r="C14" s="10"/>
      <c r="D14" s="10"/>
      <c r="E14" s="10"/>
      <c r="F14" s="10"/>
      <c r="G14" s="27"/>
      <c r="I14" s="64"/>
      <c r="J14" s="64"/>
      <c r="K14" s="64"/>
      <c r="L14" s="64"/>
      <c r="M14" s="12"/>
      <c r="N14" s="12"/>
      <c r="O14" s="12"/>
      <c r="P14" s="12"/>
      <c r="Q14" s="12"/>
      <c r="R14" s="8"/>
      <c r="S14" s="8"/>
      <c r="T14" s="8"/>
    </row>
    <row r="15" spans="2:20" ht="15.95" customHeight="1">
      <c r="B15" s="10"/>
      <c r="C15" s="10"/>
      <c r="D15" s="9"/>
      <c r="E15" s="9"/>
      <c r="F15" s="9"/>
      <c r="G15" s="10"/>
      <c r="I15" s="64"/>
      <c r="J15" s="64"/>
      <c r="K15" s="64"/>
      <c r="L15" s="64"/>
      <c r="M15" s="12"/>
      <c r="N15" s="12"/>
      <c r="O15" s="12"/>
      <c r="P15" s="12"/>
      <c r="Q15" s="12"/>
      <c r="R15" s="8"/>
      <c r="S15" s="8"/>
      <c r="T15" s="8"/>
    </row>
    <row r="16" spans="2:20" ht="15.95" customHeight="1">
      <c r="B16" s="16" t="s">
        <v>74</v>
      </c>
      <c r="C16" s="16"/>
      <c r="D16" s="61"/>
      <c r="E16" s="61"/>
      <c r="F16" s="61"/>
      <c r="G16" s="61"/>
      <c r="I16" s="64"/>
      <c r="J16" s="64"/>
      <c r="K16" s="64"/>
      <c r="L16" s="64"/>
      <c r="M16" s="12"/>
      <c r="N16" s="12"/>
      <c r="O16" s="12"/>
      <c r="P16" s="12"/>
      <c r="Q16" s="12"/>
      <c r="R16" s="8"/>
      <c r="S16" s="8"/>
      <c r="T16" s="8"/>
    </row>
    <row r="17" spans="2:20" ht="15.95" customHeight="1">
      <c r="B17" s="10" t="s">
        <v>19</v>
      </c>
      <c r="C17" s="10"/>
      <c r="D17" s="61"/>
      <c r="E17" s="61"/>
      <c r="F17" s="61"/>
      <c r="G17" s="72">
        <f>+calc!P23</f>
        <v>0.04</v>
      </c>
      <c r="I17" s="65"/>
      <c r="J17" s="66" t="b">
        <v>0</v>
      </c>
      <c r="K17" s="67"/>
      <c r="L17" s="67"/>
      <c r="M17" s="12"/>
      <c r="N17" s="12"/>
      <c r="O17" s="12"/>
      <c r="P17" s="12"/>
      <c r="Q17" s="12"/>
      <c r="S17" s="8"/>
      <c r="T17" s="8"/>
    </row>
    <row r="18" spans="2:20" ht="15.95" customHeight="1">
      <c r="B18" s="10" t="s">
        <v>248</v>
      </c>
      <c r="C18" s="10"/>
      <c r="D18" s="61"/>
      <c r="E18" s="61"/>
      <c r="F18" s="61"/>
      <c r="G18" s="89">
        <f>MAX(calc!N23,+G10*G17*0.857142857142857)</f>
        <v>1600</v>
      </c>
      <c r="I18" s="66" t="b">
        <v>1</v>
      </c>
      <c r="J18" s="67"/>
      <c r="K18" s="68"/>
      <c r="L18" s="67"/>
      <c r="M18" s="12"/>
      <c r="N18" s="12"/>
      <c r="O18" s="12"/>
      <c r="P18" s="12"/>
      <c r="Q18" s="12"/>
      <c r="R18" s="8"/>
      <c r="S18" s="8"/>
      <c r="T18" s="8"/>
    </row>
    <row r="19" spans="2:20" ht="15.95" customHeight="1">
      <c r="B19" s="10"/>
      <c r="C19" s="10"/>
      <c r="D19" s="87"/>
      <c r="E19" s="87"/>
      <c r="F19" s="87"/>
      <c r="G19" s="173" t="str">
        <f>IF(G18=calc!N23,"het minimum is van toepassing","")</f>
        <v>het minimum is van toepassing</v>
      </c>
      <c r="I19" s="69"/>
      <c r="J19" s="67"/>
      <c r="K19" s="67"/>
      <c r="L19" s="67"/>
      <c r="M19" s="12"/>
      <c r="N19" s="12"/>
      <c r="O19" s="12"/>
      <c r="P19" s="12"/>
      <c r="Q19" s="12"/>
      <c r="R19" s="8"/>
      <c r="S19" s="8"/>
      <c r="T19" s="8"/>
    </row>
    <row r="20" spans="2:20" ht="15.95" customHeight="1">
      <c r="B20" s="16" t="s">
        <v>84</v>
      </c>
      <c r="C20" s="16"/>
      <c r="D20" s="9"/>
      <c r="E20" s="9"/>
      <c r="F20" s="9"/>
      <c r="G20" s="9"/>
      <c r="I20" s="69"/>
      <c r="J20" s="67"/>
      <c r="K20" s="67"/>
      <c r="L20" s="67"/>
      <c r="M20" s="12"/>
      <c r="N20" s="12"/>
      <c r="O20" s="12"/>
      <c r="P20" s="12"/>
      <c r="Q20" s="12"/>
      <c r="R20" s="8"/>
      <c r="S20" s="8"/>
      <c r="T20" s="8"/>
    </row>
    <row r="21" spans="2:20" ht="15.95" customHeight="1">
      <c r="B21" s="74" t="s">
        <v>85</v>
      </c>
      <c r="C21" s="74" t="s">
        <v>91</v>
      </c>
      <c r="D21" s="74" t="s">
        <v>87</v>
      </c>
      <c r="E21" s="74" t="s">
        <v>52</v>
      </c>
      <c r="F21" s="74" t="s">
        <v>247</v>
      </c>
      <c r="G21" s="74" t="s">
        <v>249</v>
      </c>
      <c r="I21" s="69"/>
      <c r="J21" s="67"/>
      <c r="K21" s="67"/>
      <c r="L21" s="67"/>
      <c r="M21" s="12"/>
      <c r="N21" s="12"/>
      <c r="O21" s="12"/>
      <c r="P21" s="12"/>
      <c r="Q21" s="12"/>
      <c r="R21" s="8"/>
      <c r="S21" s="8"/>
      <c r="T21" s="8"/>
    </row>
    <row r="22" spans="2:20" ht="15.95" customHeight="1">
      <c r="B22" s="75" t="s">
        <v>7</v>
      </c>
      <c r="C22" s="76">
        <f>+calc!G31</f>
        <v>31</v>
      </c>
      <c r="D22" s="77">
        <f>IF(C22=0,"",+calc!M31)</f>
        <v>0.76</v>
      </c>
      <c r="E22" s="90">
        <f>+G22+F22</f>
        <v>135.51912568306011</v>
      </c>
      <c r="F22" s="90">
        <f>+calc!N31</f>
        <v>0</v>
      </c>
      <c r="G22" s="90">
        <f>+calc!O31</f>
        <v>135.51912568306011</v>
      </c>
      <c r="I22" s="69"/>
      <c r="J22" s="67"/>
      <c r="K22" s="67"/>
      <c r="L22" s="67"/>
      <c r="M22" s="12"/>
      <c r="N22" s="12"/>
      <c r="O22" s="12"/>
      <c r="P22" s="12"/>
      <c r="Q22" s="12"/>
      <c r="R22" s="8"/>
      <c r="S22" s="8"/>
      <c r="T22" s="8"/>
    </row>
    <row r="23" spans="2:20" ht="15.95" customHeight="1">
      <c r="B23" s="75" t="s">
        <v>8</v>
      </c>
      <c r="C23" s="76">
        <f>+calc!G32</f>
        <v>29</v>
      </c>
      <c r="D23" s="77">
        <f>IF(C23=0,"",+calc!M32)</f>
        <v>0.76</v>
      </c>
      <c r="E23" s="90">
        <f t="shared" ref="E23:E33" si="0">+G23+F23</f>
        <v>126.77595628415301</v>
      </c>
      <c r="F23" s="90">
        <f>+calc!N32</f>
        <v>0</v>
      </c>
      <c r="G23" s="90">
        <f>+calc!O32</f>
        <v>126.77595628415301</v>
      </c>
      <c r="I23" s="69"/>
      <c r="J23" s="67"/>
      <c r="K23" s="67"/>
      <c r="L23" s="67"/>
      <c r="M23" s="12"/>
      <c r="N23" s="12"/>
      <c r="O23" s="12"/>
      <c r="P23" s="12"/>
      <c r="Q23" s="12"/>
      <c r="R23" s="8"/>
      <c r="S23" s="8"/>
      <c r="T23" s="8"/>
    </row>
    <row r="24" spans="2:20" ht="15.95" customHeight="1">
      <c r="B24" s="75" t="s">
        <v>9</v>
      </c>
      <c r="C24" s="76">
        <f>+calc!G33</f>
        <v>31</v>
      </c>
      <c r="D24" s="77">
        <f>IF(C24=0,"",+calc!M33)</f>
        <v>0.76</v>
      </c>
      <c r="E24" s="90">
        <f t="shared" si="0"/>
        <v>135.51912568306011</v>
      </c>
      <c r="F24" s="90">
        <f>+calc!N33</f>
        <v>0</v>
      </c>
      <c r="G24" s="90">
        <f>+calc!O33</f>
        <v>135.51912568306011</v>
      </c>
      <c r="I24" s="69"/>
      <c r="J24" s="69"/>
      <c r="K24" s="69"/>
      <c r="L24" s="69"/>
      <c r="M24" s="12"/>
      <c r="N24" s="12"/>
      <c r="O24" s="12"/>
      <c r="P24" s="12"/>
      <c r="Q24" s="12"/>
      <c r="R24" s="8"/>
      <c r="S24" s="8"/>
      <c r="T24" s="8"/>
    </row>
    <row r="25" spans="2:20" ht="15.95" customHeight="1">
      <c r="B25" s="75" t="s">
        <v>10</v>
      </c>
      <c r="C25" s="76">
        <f>+calc!G34</f>
        <v>30</v>
      </c>
      <c r="D25" s="77">
        <f>IF(C25=0,"",+calc!M34)</f>
        <v>0.76</v>
      </c>
      <c r="E25" s="90">
        <f t="shared" si="0"/>
        <v>131.14754098360655</v>
      </c>
      <c r="F25" s="90">
        <f>+calc!N34</f>
        <v>0</v>
      </c>
      <c r="G25" s="90">
        <f>+calc!O34</f>
        <v>131.14754098360655</v>
      </c>
      <c r="H25" s="10"/>
      <c r="I25" s="69"/>
      <c r="J25" s="69"/>
      <c r="K25" s="69"/>
      <c r="L25" s="69"/>
      <c r="M25" s="12"/>
      <c r="N25" s="12"/>
      <c r="O25" s="12"/>
      <c r="P25" s="12"/>
      <c r="Q25" s="12"/>
      <c r="R25" s="8"/>
      <c r="S25" s="8"/>
      <c r="T25" s="8"/>
    </row>
    <row r="26" spans="2:20" ht="15.95" customHeight="1">
      <c r="B26" s="75" t="s">
        <v>11</v>
      </c>
      <c r="C26" s="76">
        <f>+calc!G35</f>
        <v>31</v>
      </c>
      <c r="D26" s="77">
        <f>IF(C26=0,"",+calc!M35)</f>
        <v>0.76</v>
      </c>
      <c r="E26" s="90">
        <f t="shared" si="0"/>
        <v>135.51912568306011</v>
      </c>
      <c r="F26" s="90">
        <f>+calc!N35</f>
        <v>0</v>
      </c>
      <c r="G26" s="90">
        <f>+calc!O35</f>
        <v>135.51912568306011</v>
      </c>
      <c r="H26" s="10"/>
      <c r="I26" s="69"/>
      <c r="J26" s="69"/>
      <c r="K26" s="69"/>
      <c r="L26" s="69"/>
      <c r="M26" s="12"/>
      <c r="N26" s="12"/>
      <c r="O26" s="12"/>
      <c r="P26" s="12"/>
      <c r="Q26" s="12"/>
      <c r="R26" s="8"/>
      <c r="S26" s="8"/>
      <c r="T26" s="8"/>
    </row>
    <row r="27" spans="2:20" ht="15.95" customHeight="1">
      <c r="B27" s="75" t="s">
        <v>12</v>
      </c>
      <c r="C27" s="76">
        <f>+calc!G36</f>
        <v>30</v>
      </c>
      <c r="D27" s="77">
        <f>IF(C27=0,"",+calc!M36)</f>
        <v>0.76</v>
      </c>
      <c r="E27" s="90">
        <f t="shared" si="0"/>
        <v>131.14754098360655</v>
      </c>
      <c r="F27" s="90">
        <f>+calc!N36</f>
        <v>0</v>
      </c>
      <c r="G27" s="90">
        <f>+calc!O36</f>
        <v>131.14754098360655</v>
      </c>
      <c r="H27" s="10"/>
      <c r="I27" s="69"/>
      <c r="J27" s="69"/>
      <c r="K27" s="69"/>
      <c r="L27" s="69"/>
      <c r="M27" s="12"/>
      <c r="N27" s="12"/>
      <c r="O27" s="12"/>
      <c r="P27" s="12"/>
      <c r="Q27" s="12"/>
      <c r="R27" s="8"/>
      <c r="S27" s="8"/>
      <c r="T27" s="8"/>
    </row>
    <row r="28" spans="2:20" ht="15.95" customHeight="1">
      <c r="B28" s="75" t="s">
        <v>13</v>
      </c>
      <c r="C28" s="76">
        <f>+calc!G37</f>
        <v>31</v>
      </c>
      <c r="D28" s="77">
        <f>IF(C28=0,"",+calc!M37)</f>
        <v>0.76</v>
      </c>
      <c r="E28" s="90">
        <f t="shared" si="0"/>
        <v>135.51912568306011</v>
      </c>
      <c r="F28" s="90">
        <f>+calc!N37</f>
        <v>0</v>
      </c>
      <c r="G28" s="90">
        <f>+calc!O37</f>
        <v>135.51912568306011</v>
      </c>
      <c r="H28" s="10"/>
      <c r="I28" s="69"/>
      <c r="J28" s="69"/>
      <c r="K28" s="69"/>
      <c r="L28" s="69"/>
      <c r="M28" s="12"/>
      <c r="N28" s="12"/>
      <c r="O28" s="12"/>
      <c r="P28" s="12"/>
      <c r="Q28" s="12"/>
      <c r="R28" s="8"/>
      <c r="S28" s="8"/>
      <c r="T28" s="8"/>
    </row>
    <row r="29" spans="2:20" ht="15.95" customHeight="1">
      <c r="B29" s="75" t="s">
        <v>14</v>
      </c>
      <c r="C29" s="76">
        <f>+calc!G38</f>
        <v>31</v>
      </c>
      <c r="D29" s="77">
        <f>IF(C29=0,"",+calc!M38)</f>
        <v>0.76</v>
      </c>
      <c r="E29" s="90">
        <f t="shared" si="0"/>
        <v>135.51912568306011</v>
      </c>
      <c r="F29" s="90">
        <f>+calc!N38</f>
        <v>0</v>
      </c>
      <c r="G29" s="90">
        <f>+calc!O38</f>
        <v>135.51912568306011</v>
      </c>
      <c r="I29" s="70"/>
      <c r="J29" s="70"/>
      <c r="K29" s="70"/>
      <c r="L29" s="71"/>
      <c r="M29" s="12"/>
      <c r="N29" s="12"/>
      <c r="O29" s="12"/>
      <c r="P29" s="12"/>
      <c r="Q29" s="12"/>
      <c r="R29" s="8"/>
      <c r="S29" s="8"/>
      <c r="T29" s="8"/>
    </row>
    <row r="30" spans="2:20" ht="15.95" customHeight="1">
      <c r="B30" s="75" t="s">
        <v>15</v>
      </c>
      <c r="C30" s="76">
        <f>+calc!G39</f>
        <v>30</v>
      </c>
      <c r="D30" s="77">
        <f>IF(C30=0,"",+calc!M39)</f>
        <v>0.76</v>
      </c>
      <c r="E30" s="90">
        <f t="shared" si="0"/>
        <v>131.14754098360655</v>
      </c>
      <c r="F30" s="90">
        <f>+calc!N39</f>
        <v>0</v>
      </c>
      <c r="G30" s="90">
        <f>+calc!O39</f>
        <v>131.14754098360655</v>
      </c>
      <c r="I30" s="70"/>
      <c r="J30" s="70"/>
      <c r="K30" s="70"/>
      <c r="L30" s="71"/>
      <c r="M30" s="12"/>
      <c r="N30" s="12"/>
      <c r="O30" s="12"/>
      <c r="P30" s="12"/>
      <c r="Q30" s="12"/>
      <c r="R30" s="8"/>
      <c r="S30" s="8"/>
      <c r="T30" s="8"/>
    </row>
    <row r="31" spans="2:20" ht="15.95" customHeight="1">
      <c r="B31" s="75" t="s">
        <v>16</v>
      </c>
      <c r="C31" s="76">
        <f>+calc!G40</f>
        <v>31</v>
      </c>
      <c r="D31" s="77">
        <f>IF(C31=0,"",+calc!M40)</f>
        <v>0.76</v>
      </c>
      <c r="E31" s="90">
        <f t="shared" si="0"/>
        <v>135.51912568306011</v>
      </c>
      <c r="F31" s="90">
        <f>+calc!N40</f>
        <v>0</v>
      </c>
      <c r="G31" s="90">
        <f>+calc!O40</f>
        <v>135.51912568306011</v>
      </c>
      <c r="I31" s="70"/>
      <c r="J31" s="70"/>
      <c r="K31" s="70"/>
      <c r="L31" s="71"/>
      <c r="P31" s="8"/>
      <c r="Q31" s="8"/>
      <c r="R31" s="8"/>
      <c r="S31" s="8"/>
      <c r="T31" s="8"/>
    </row>
    <row r="32" spans="2:20" ht="15.95" customHeight="1">
      <c r="B32" s="75" t="s">
        <v>17</v>
      </c>
      <c r="C32" s="76">
        <f>+calc!G41</f>
        <v>30</v>
      </c>
      <c r="D32" s="77">
        <f>IF(C32=0,"",+calc!M41)</f>
        <v>0.76</v>
      </c>
      <c r="E32" s="90">
        <f t="shared" si="0"/>
        <v>131.14754098360655</v>
      </c>
      <c r="F32" s="90">
        <f>+calc!N41</f>
        <v>0</v>
      </c>
      <c r="G32" s="90">
        <f>+calc!O41</f>
        <v>131.14754098360655</v>
      </c>
      <c r="I32" s="70"/>
      <c r="J32" s="70"/>
      <c r="K32" s="70"/>
      <c r="L32" s="71"/>
      <c r="P32" s="8"/>
      <c r="Q32" s="8"/>
      <c r="R32" s="8"/>
      <c r="S32" s="8"/>
      <c r="T32" s="8"/>
    </row>
    <row r="33" spans="1:20" ht="15.95" customHeight="1">
      <c r="B33" s="75" t="s">
        <v>18</v>
      </c>
      <c r="C33" s="76">
        <f>+calc!G42</f>
        <v>31</v>
      </c>
      <c r="D33" s="77">
        <f>IF(C33=0,"",+calc!M42)</f>
        <v>0.76</v>
      </c>
      <c r="E33" s="90">
        <f t="shared" si="0"/>
        <v>135.51912568306011</v>
      </c>
      <c r="F33" s="90">
        <f>+calc!N42</f>
        <v>0</v>
      </c>
      <c r="G33" s="90">
        <f>+calc!O42</f>
        <v>135.51912568306011</v>
      </c>
      <c r="I33" s="70"/>
      <c r="J33" s="70"/>
      <c r="K33" s="70"/>
      <c r="L33" s="71"/>
      <c r="P33" s="8"/>
      <c r="Q33" s="8"/>
      <c r="R33" s="8"/>
      <c r="S33" s="8"/>
      <c r="T33" s="8"/>
    </row>
    <row r="34" spans="1:20" ht="15.95" customHeight="1">
      <c r="B34" s="78" t="s">
        <v>86</v>
      </c>
      <c r="C34" s="79">
        <f>SUM(C22:C33)</f>
        <v>366</v>
      </c>
      <c r="D34" s="80"/>
      <c r="E34" s="91">
        <f>SUM(E22:E33)</f>
        <v>1600</v>
      </c>
      <c r="F34" s="91">
        <f>SUM(F22:F33)</f>
        <v>0</v>
      </c>
      <c r="G34" s="91">
        <f>SUM(G22:G33)</f>
        <v>1600</v>
      </c>
      <c r="I34" s="70"/>
      <c r="J34" s="70"/>
      <c r="K34" s="70"/>
      <c r="L34" s="71"/>
      <c r="P34" s="8"/>
      <c r="Q34" s="8"/>
      <c r="R34" s="8"/>
      <c r="S34" s="8"/>
      <c r="T34" s="8"/>
    </row>
    <row r="35" spans="1:20" ht="15.95" customHeight="1">
      <c r="B35" s="10"/>
      <c r="C35" s="10"/>
      <c r="D35" s="14"/>
      <c r="E35" s="14"/>
      <c r="F35" s="14"/>
      <c r="G35" s="14"/>
      <c r="I35" s="70"/>
      <c r="J35" s="70"/>
      <c r="K35" s="70"/>
      <c r="L35" s="71"/>
      <c r="P35" s="8"/>
      <c r="Q35" s="8"/>
      <c r="R35" s="8"/>
      <c r="S35" s="8"/>
      <c r="T35" s="8"/>
    </row>
    <row r="36" spans="1:20" ht="15.95" customHeight="1">
      <c r="B36" s="16" t="s">
        <v>36</v>
      </c>
      <c r="C36" s="16"/>
      <c r="D36" s="10"/>
      <c r="E36" s="10"/>
      <c r="F36" s="10"/>
      <c r="G36" s="11">
        <f>+calc!E23</f>
        <v>2024</v>
      </c>
      <c r="I36" s="70"/>
      <c r="J36" s="70"/>
      <c r="K36" s="70"/>
      <c r="L36" s="71"/>
    </row>
    <row r="37" spans="1:20" ht="15.95" customHeight="1">
      <c r="B37" s="10" t="s">
        <v>244</v>
      </c>
      <c r="C37" s="10"/>
      <c r="G37" s="13">
        <f>+G34</f>
        <v>1600</v>
      </c>
      <c r="I37" s="70"/>
      <c r="J37" s="70"/>
      <c r="K37" s="70"/>
      <c r="L37" s="71"/>
    </row>
    <row r="38" spans="1:20" ht="15.95" customHeight="1">
      <c r="B38" s="10" t="s">
        <v>88</v>
      </c>
      <c r="C38" s="10"/>
      <c r="D38" s="10"/>
      <c r="E38" s="10"/>
      <c r="F38" s="175" t="str">
        <f>"(op "&amp;TEXT($E$34,"#.###,00")&amp;")"</f>
        <v>(op 1.600,00)</v>
      </c>
      <c r="G38" s="13">
        <f>+E34*0.4</f>
        <v>640</v>
      </c>
      <c r="I38" s="70"/>
      <c r="J38" s="70"/>
      <c r="K38" s="70"/>
      <c r="L38" s="71"/>
    </row>
    <row r="39" spans="1:20" ht="15.95" customHeight="1">
      <c r="B39" s="10" t="s">
        <v>89</v>
      </c>
      <c r="C39" s="10"/>
      <c r="D39" s="10"/>
      <c r="E39" s="10"/>
      <c r="F39" s="175" t="str">
        <f>"(op "&amp;TEXT($E$34,"#.###,00")&amp;")"</f>
        <v>(op 1.600,00)</v>
      </c>
      <c r="G39" s="13">
        <f>+E34*0.17</f>
        <v>272</v>
      </c>
      <c r="I39" s="70"/>
      <c r="J39" s="70"/>
      <c r="K39" s="70"/>
      <c r="L39" s="71"/>
    </row>
    <row r="40" spans="1:20" ht="15.95" customHeight="1">
      <c r="B40" s="10"/>
      <c r="C40" s="10"/>
      <c r="D40" s="10"/>
      <c r="E40" s="10"/>
      <c r="F40" s="10"/>
      <c r="G40" s="10"/>
      <c r="I40" s="70"/>
      <c r="J40" s="70"/>
      <c r="K40" s="70"/>
      <c r="L40" s="71"/>
    </row>
    <row r="41" spans="1:20" ht="15.95" customHeight="1">
      <c r="A41" s="71"/>
      <c r="B41" s="71"/>
      <c r="C41" s="71"/>
      <c r="D41" s="71"/>
      <c r="E41" s="71"/>
      <c r="F41" s="71"/>
      <c r="G41" s="71"/>
      <c r="H41" s="71"/>
      <c r="I41" s="71"/>
      <c r="J41" s="71"/>
      <c r="K41" s="71"/>
      <c r="L41" s="71"/>
    </row>
  </sheetData>
  <sheetProtection algorithmName="SHA-512" hashValue="Amo49mNUkWy3tQSPQNoLTAZkGLV4uZM9oz0YxgRxlXm8ktLRTG+b7s7/GlB6a4UzKhQHGKP3cGT+NQTw/FTepw==" saltValue="pxMfcu5dB1CmBzUTjkEDSQ==" spinCount="100000" sheet="1" objects="1" scenarios="1"/>
  <mergeCells count="1">
    <mergeCell ref="B2:G2"/>
  </mergeCells>
  <hyperlinks>
    <hyperlink ref="I2" location="Home!A1" tooltip="Home" display="Ç" xr:uid="{00000000-0004-0000-0200-000000000000}"/>
    <hyperlink ref="K2" location="'1'!A1" tooltip="Vorige" display="Å" xr:uid="{00000000-0004-0000-0200-00000100000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9" r:id="rId4" name="Drop Down 29">
              <controlPr defaultSize="0" autoFill="0" autoLine="0" autoPict="0">
                <anchor moveWithCells="1" sizeWithCells="1">
                  <from>
                    <xdr:col>6</xdr:col>
                    <xdr:colOff>0</xdr:colOff>
                    <xdr:row>4</xdr:row>
                    <xdr:rowOff>9525</xdr:rowOff>
                  </from>
                  <to>
                    <xdr:col>7</xdr:col>
                    <xdr:colOff>28575</xdr:colOff>
                    <xdr:row>5</xdr:row>
                    <xdr:rowOff>0</xdr:rowOff>
                  </to>
                </anchor>
              </controlPr>
            </control>
          </mc:Choice>
        </mc:AlternateContent>
        <mc:AlternateContent xmlns:mc="http://schemas.openxmlformats.org/markup-compatibility/2006">
          <mc:Choice Requires="x14">
            <control shapeId="10273" r:id="rId5" name="Drop Down 33">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DCFB-0B70-4EAC-B278-169C72CA7611}">
  <sheetPr codeName="Sheet3">
    <tabColor theme="4" tint="0.79998168889431442"/>
  </sheetPr>
  <dimension ref="A1:AD47"/>
  <sheetViews>
    <sheetView showGridLines="0" showRowColHeaders="0" zoomScaleNormal="100" workbookViewId="0">
      <selection activeCell="S24" sqref="S24:S27"/>
    </sheetView>
  </sheetViews>
  <sheetFormatPr defaultRowHeight="12"/>
  <cols>
    <col min="1" max="1" width="3" style="32" customWidth="1"/>
    <col min="2" max="2" width="3.85546875" style="39" customWidth="1"/>
    <col min="3" max="3" width="2.7109375" style="32" bestFit="1" customWidth="1"/>
    <col min="4" max="4" width="23.140625" style="32" customWidth="1"/>
    <col min="5" max="5" width="11.5703125" style="32" bestFit="1" customWidth="1"/>
    <col min="6" max="6" width="10" style="32" customWidth="1"/>
    <col min="7" max="7" width="17.28515625" style="32" bestFit="1" customWidth="1"/>
    <col min="8" max="8" width="11.28515625" style="32" customWidth="1"/>
    <col min="9" max="9" width="9.5703125" style="32" bestFit="1" customWidth="1"/>
    <col min="10" max="10" width="11.42578125" style="32" customWidth="1"/>
    <col min="11" max="11" width="7.5703125" style="32" bestFit="1" customWidth="1"/>
    <col min="12" max="13" width="9" style="32" customWidth="1"/>
    <col min="14" max="14" width="15.5703125" style="32" bestFit="1" customWidth="1"/>
    <col min="15" max="15" width="8" style="32" customWidth="1"/>
    <col min="16" max="16" width="7.5703125" style="32" bestFit="1" customWidth="1"/>
    <col min="17" max="20" width="9" style="32" bestFit="1" customWidth="1"/>
    <col min="21" max="21" width="5.5703125" style="32" bestFit="1" customWidth="1"/>
    <col min="22" max="22" width="6.140625" style="32" bestFit="1" customWidth="1"/>
    <col min="23" max="23" width="6" style="32" bestFit="1" customWidth="1"/>
    <col min="24" max="24" width="11.5703125" style="32" bestFit="1" customWidth="1"/>
    <col min="25" max="25" width="7.140625" style="32" bestFit="1" customWidth="1"/>
    <col min="26" max="26" width="7.5703125" style="32" bestFit="1" customWidth="1"/>
    <col min="27" max="27" width="8.140625" style="32" bestFit="1" customWidth="1"/>
    <col min="28" max="28" width="5.7109375" style="32" customWidth="1"/>
    <col min="29" max="29" width="7.5703125" style="32" bestFit="1" customWidth="1"/>
    <col min="30" max="30" width="10.42578125" style="32" bestFit="1" customWidth="1"/>
    <col min="31" max="31" width="1.85546875" style="32" bestFit="1" customWidth="1"/>
    <col min="32" max="16384" width="9.140625" style="32"/>
  </cols>
  <sheetData>
    <row r="1" spans="1:8">
      <c r="A1" s="183"/>
    </row>
    <row r="3" spans="1:8">
      <c r="D3" s="32" t="s">
        <v>57</v>
      </c>
      <c r="E3" s="32">
        <f>+E23</f>
        <v>2024</v>
      </c>
      <c r="G3" s="199">
        <f>IF(YEAR('2'!G11)=E3,'2'!G11,EOMONTH('2'!G11,-1)+1)</f>
        <v>43831</v>
      </c>
      <c r="H3" s="38">
        <f>DATE(E3+1,1,1)</f>
        <v>45658</v>
      </c>
    </row>
    <row r="4" spans="1:8">
      <c r="A4" s="195"/>
      <c r="D4" s="196" t="s">
        <v>58</v>
      </c>
      <c r="E4" s="197">
        <f>+'2'!G12</f>
        <v>44197</v>
      </c>
      <c r="G4" s="38"/>
      <c r="H4" s="38"/>
    </row>
    <row r="5" spans="1:8">
      <c r="A5" s="195"/>
      <c r="D5" s="196" t="s">
        <v>268</v>
      </c>
      <c r="E5" s="197">
        <f>DATE(G5,G6,G7)</f>
        <v>43831</v>
      </c>
      <c r="G5" s="196">
        <f>YEAR(G3)</f>
        <v>2020</v>
      </c>
    </row>
    <row r="6" spans="1:8">
      <c r="D6" s="32" t="s">
        <v>59</v>
      </c>
      <c r="E6" s="32">
        <f>+'2'!G9</f>
        <v>0</v>
      </c>
      <c r="G6" s="196">
        <f>MONTH(G3)</f>
        <v>1</v>
      </c>
    </row>
    <row r="7" spans="1:8">
      <c r="D7" s="32" t="s">
        <v>60</v>
      </c>
      <c r="E7" s="32">
        <f>+'2'!G10</f>
        <v>0</v>
      </c>
      <c r="G7" s="198">
        <f>DAY(G3)</f>
        <v>1</v>
      </c>
    </row>
    <row r="8" spans="1:8">
      <c r="D8" s="32" t="s">
        <v>61</v>
      </c>
      <c r="E8" s="193">
        <f>IF('2'!G13&gt;0,'2'!G13-1,calc!H3)</f>
        <v>45658</v>
      </c>
    </row>
    <row r="10" spans="1:8">
      <c r="B10" s="194">
        <v>7</v>
      </c>
      <c r="C10" s="33">
        <v>1</v>
      </c>
      <c r="D10" s="34" t="s">
        <v>4</v>
      </c>
    </row>
    <row r="11" spans="1:8">
      <c r="C11" s="33">
        <v>2</v>
      </c>
      <c r="D11" s="34" t="s">
        <v>45</v>
      </c>
    </row>
    <row r="12" spans="1:8">
      <c r="C12" s="33">
        <v>3</v>
      </c>
      <c r="D12" s="34" t="s">
        <v>46</v>
      </c>
    </row>
    <row r="13" spans="1:8">
      <c r="C13" s="33">
        <v>4</v>
      </c>
      <c r="D13" s="34" t="s">
        <v>5</v>
      </c>
    </row>
    <row r="14" spans="1:8" ht="12" customHeight="1">
      <c r="C14" s="33">
        <v>5</v>
      </c>
      <c r="D14" s="34" t="s">
        <v>47</v>
      </c>
    </row>
    <row r="15" spans="1:8">
      <c r="C15" s="33">
        <v>6</v>
      </c>
      <c r="D15" s="34" t="s">
        <v>48</v>
      </c>
    </row>
    <row r="16" spans="1:8">
      <c r="C16" s="33">
        <v>7</v>
      </c>
      <c r="D16" s="34" t="s">
        <v>21</v>
      </c>
    </row>
    <row r="17" spans="2:30">
      <c r="C17" s="33">
        <v>8</v>
      </c>
      <c r="D17" s="34" t="s">
        <v>23</v>
      </c>
    </row>
    <row r="18" spans="2:30">
      <c r="C18" s="33">
        <v>9</v>
      </c>
      <c r="D18" s="34" t="s">
        <v>49</v>
      </c>
    </row>
    <row r="19" spans="2:30">
      <c r="C19" s="33">
        <v>10</v>
      </c>
      <c r="D19" s="34" t="s">
        <v>50</v>
      </c>
    </row>
    <row r="21" spans="2:30">
      <c r="J21" s="37" t="s">
        <v>27</v>
      </c>
      <c r="K21" s="37" t="s">
        <v>26</v>
      </c>
      <c r="L21" s="37" t="s">
        <v>27</v>
      </c>
      <c r="M21" s="37" t="s">
        <v>26</v>
      </c>
    </row>
    <row r="22" spans="2:30" ht="13.5">
      <c r="B22" s="194">
        <v>1</v>
      </c>
      <c r="D22" s="32" t="s">
        <v>70</v>
      </c>
      <c r="E22" s="33" t="s">
        <v>30</v>
      </c>
      <c r="F22" s="33" t="s">
        <v>51</v>
      </c>
      <c r="G22" s="33" t="s">
        <v>31</v>
      </c>
      <c r="H22" s="33" t="s">
        <v>42</v>
      </c>
      <c r="I22" s="33" t="s">
        <v>43</v>
      </c>
      <c r="J22" s="215" t="s">
        <v>34</v>
      </c>
      <c r="K22" s="215"/>
      <c r="L22" s="215" t="s">
        <v>83</v>
      </c>
      <c r="M22" s="215"/>
      <c r="N22" s="33" t="s">
        <v>44</v>
      </c>
      <c r="O22" s="33" t="s">
        <v>35</v>
      </c>
      <c r="P22" s="33" t="s">
        <v>76</v>
      </c>
      <c r="Q22" s="32" t="s">
        <v>64</v>
      </c>
      <c r="R22" s="32" t="s">
        <v>55</v>
      </c>
      <c r="S22" s="32" t="s">
        <v>65</v>
      </c>
      <c r="T22" s="32" t="s">
        <v>66</v>
      </c>
      <c r="U22" s="32" t="s">
        <v>56</v>
      </c>
      <c r="V22" s="32" t="s">
        <v>53</v>
      </c>
      <c r="W22" s="32" t="s">
        <v>67</v>
      </c>
      <c r="X22" s="32" t="s">
        <v>68</v>
      </c>
      <c r="Y22" s="32" t="s">
        <v>69</v>
      </c>
      <c r="Z22" s="32" t="s">
        <v>62</v>
      </c>
      <c r="AA22" s="32" t="s">
        <v>52</v>
      </c>
      <c r="AB22" s="32" t="s">
        <v>63</v>
      </c>
      <c r="AC22" s="32" t="s">
        <v>62</v>
      </c>
      <c r="AD22" s="32" t="s">
        <v>52</v>
      </c>
    </row>
    <row r="23" spans="2:30">
      <c r="D23" s="59" cm="1">
        <f t="array" ref="D23">INDEX(D24:D27,$B$22)</f>
        <v>1216</v>
      </c>
      <c r="E23" s="47" cm="1">
        <f t="array" ref="E23">INDEX(E24:E27,$B$22)</f>
        <v>2024</v>
      </c>
      <c r="F23" s="48" cm="1">
        <f t="array" ref="F23">INDEX(F24:F27,$B$22)</f>
        <v>5.5E-2</v>
      </c>
      <c r="G23" s="49" cm="1">
        <f t="array" ref="G23">INDEX(G24:G27,$B$22)</f>
        <v>1E-3</v>
      </c>
      <c r="H23" s="50" cm="1">
        <f t="array" ref="H23">INDEX(H24:H27,$B$22)</f>
        <v>0.04</v>
      </c>
      <c r="I23" s="50" cm="1">
        <f t="array" ref="I23">INDEX(I24:I27,$B$22)</f>
        <v>0.18</v>
      </c>
      <c r="J23" s="47" cm="1">
        <f t="array" ref="J23">INDEX(J24:J27,$B$22)</f>
        <v>78</v>
      </c>
      <c r="K23" s="47" cm="1">
        <f t="array" ref="K23">INDEX(K24:K27,$B$22)</f>
        <v>65</v>
      </c>
      <c r="L23" s="47" cm="1">
        <f t="array" ref="L23">INDEX(L24:L27,$B$22)</f>
        <v>205</v>
      </c>
      <c r="M23" s="47" cm="1">
        <f t="array" ref="M23">INDEX(M24:M27,$B$22)</f>
        <v>195</v>
      </c>
      <c r="N23" s="51" cm="1">
        <f t="array" ref="N23">INDEX(N24:N27,$B$22)</f>
        <v>1600</v>
      </c>
      <c r="O23" s="51" cm="1">
        <f t="array" ref="O23">INDEX(O24:O27,$B$22)</f>
        <v>1600</v>
      </c>
      <c r="P23" s="49" cm="1">
        <f t="array" ref="P23">INDEX(P24:P27,$B$22)</f>
        <v>0.04</v>
      </c>
      <c r="Q23" s="52" cm="1">
        <f t="array" ref="Q23">INDEX(Q24:Q27,$B$22)</f>
        <v>1600</v>
      </c>
      <c r="R23" s="53" cm="1">
        <f t="array" ref="R23">INDEX(R24:R27,$B$22)</f>
        <v>45292</v>
      </c>
      <c r="S23" s="53" cm="1">
        <f t="array" ref="S23">INDEX(S24:S27,$B$22)</f>
        <v>45292</v>
      </c>
      <c r="T23" s="53" cm="1">
        <f t="array" ref="T23">INDEX(T24:T27,$B$22)</f>
        <v>45657</v>
      </c>
      <c r="U23" s="54" cm="1">
        <f t="array" ref="U23">INDEX(U24:U27,$B$22)</f>
        <v>366</v>
      </c>
      <c r="V23" s="55" cm="1">
        <f t="array" ref="V23">INDEX(V24:V27,$B$22)</f>
        <v>366</v>
      </c>
      <c r="W23" s="54" cm="1">
        <f t="array" ref="W23">INDEX(W24:W27,$B$22)</f>
        <v>0</v>
      </c>
      <c r="X23" s="56" cm="1">
        <f t="array" ref="X23">INDEX(X24:X27,$B$22)</f>
        <v>366</v>
      </c>
      <c r="Y23" s="57" cm="1">
        <f t="array" ref="Y23">INDEX(Y24:Y27,$B$22)</f>
        <v>3</v>
      </c>
      <c r="Z23" s="58" cm="1">
        <f t="array" ref="Z23">INDEX(Z24:Z27,$B$22)</f>
        <v>0.82000000000000006</v>
      </c>
      <c r="AA23" s="59" cm="1">
        <f t="array" ref="AA23">INDEX(AA24:AA27,$B$22)</f>
        <v>0</v>
      </c>
      <c r="AB23" s="57" cm="1">
        <f t="array" ref="AB23">INDEX(AB24:AB27,$B$22)</f>
        <v>4</v>
      </c>
      <c r="AC23" s="58" cm="1">
        <f t="array" ref="AC23">INDEX(AC24:AC27,$B$22)</f>
        <v>0.76</v>
      </c>
      <c r="AD23" s="59" cm="1">
        <f t="array" ref="AD23">INDEX(AD24:AD27,$B$22)</f>
        <v>1216</v>
      </c>
    </row>
    <row r="24" spans="2:30">
      <c r="D24" s="46">
        <f>+AD24+AA24</f>
        <v>1216</v>
      </c>
      <c r="E24" s="82">
        <v>2024</v>
      </c>
      <c r="F24" s="83">
        <v>5.5E-2</v>
      </c>
      <c r="G24" s="84">
        <v>1E-3</v>
      </c>
      <c r="H24" s="85">
        <v>0.04</v>
      </c>
      <c r="I24" s="85">
        <v>0.18</v>
      </c>
      <c r="J24" s="82">
        <v>78</v>
      </c>
      <c r="K24" s="82">
        <v>65</v>
      </c>
      <c r="L24" s="82">
        <v>205</v>
      </c>
      <c r="M24" s="82">
        <v>195</v>
      </c>
      <c r="N24" s="86">
        <v>1600</v>
      </c>
      <c r="O24" s="35">
        <f>+N24*V24/U24</f>
        <v>1600</v>
      </c>
      <c r="P24" s="60">
        <f>MIN(I24,MAX(H24,F24+($E$6-IF($B$10&lt;4,K24,J24))*G24))</f>
        <v>0.04</v>
      </c>
      <c r="Q24" s="36">
        <f>MAX(N24,MIN(I24,MAX(H24,F24+($E$6-IF($B$10&lt;4,K24,J24))*G24))*$E$7*6/7)</f>
        <v>1600</v>
      </c>
      <c r="R24" s="38">
        <f>MAX($E$5,DATE(E24,$G$6,$G$7))</f>
        <v>45292</v>
      </c>
      <c r="S24" s="238">
        <f>IF(YEAR($E$4)=E24,$E$4,DATE(E24,1,1))</f>
        <v>45292</v>
      </c>
      <c r="T24" s="38">
        <f>MIN($E$8-1,DATE(E24,12,31))</f>
        <v>45657</v>
      </c>
      <c r="U24" s="44">
        <f>_xlfn.DAYS(DATE(E24,12,31),DATE(E24,1,1))+1</f>
        <v>366</v>
      </c>
      <c r="V24" s="43">
        <f>_xlfn.DAYS(T24,S24)+1</f>
        <v>366</v>
      </c>
      <c r="W24" s="44">
        <f>MAX(0,MIN(V24,_xlfn.DAYS(R24,S24)))</f>
        <v>0</v>
      </c>
      <c r="X24" s="45">
        <f>MAX(0,_xlfn.DAYS(T24,R24)+1)</f>
        <v>366</v>
      </c>
      <c r="Y24" s="32">
        <f>MAX(0,IF(E24&lt;$G$5,0,YEARFRAC(R24,$E$5))-1)</f>
        <v>3</v>
      </c>
      <c r="Z24" s="40">
        <f>MAX(70%,100%-Y24*6%)</f>
        <v>0.82000000000000006</v>
      </c>
      <c r="AA24" s="46">
        <f>+Q24*W24/U24*Z24</f>
        <v>0</v>
      </c>
      <c r="AB24" s="32">
        <f>IF(E24&lt;$G$5,0,YEARFRAC(R24,$E$5))</f>
        <v>4</v>
      </c>
      <c r="AC24" s="40">
        <f>MAX(70%,100%-AB24*6%)</f>
        <v>0.76</v>
      </c>
      <c r="AD24" s="46">
        <f>+Q24*X24/U24*AC24</f>
        <v>1216</v>
      </c>
    </row>
    <row r="25" spans="2:30">
      <c r="D25" s="46">
        <f>+AD25+AA25</f>
        <v>1262.8000000000002</v>
      </c>
      <c r="E25" s="82">
        <v>2023</v>
      </c>
      <c r="F25" s="83">
        <v>5.5E-2</v>
      </c>
      <c r="G25" s="84">
        <v>1E-3</v>
      </c>
      <c r="H25" s="85">
        <v>0.04</v>
      </c>
      <c r="I25" s="85">
        <v>0.18</v>
      </c>
      <c r="J25" s="82">
        <v>82</v>
      </c>
      <c r="K25" s="82">
        <v>67</v>
      </c>
      <c r="L25" s="82">
        <v>205</v>
      </c>
      <c r="M25" s="82">
        <v>195</v>
      </c>
      <c r="N25" s="86">
        <v>1540</v>
      </c>
      <c r="O25" s="35">
        <f>+N25*V25/U25</f>
        <v>1540</v>
      </c>
      <c r="P25" s="60">
        <f>MIN(I25,MAX(H25,F25+($E$6-IF($B$10&lt;4,K25,J25))*G25))</f>
        <v>0.04</v>
      </c>
      <c r="Q25" s="36">
        <f>MAX(N25,MIN(I25,MAX(H25,F25+($E$6-IF($B$10&lt;4,K25,J25))*G25))*$E$7*6/7)</f>
        <v>1540</v>
      </c>
      <c r="R25" s="38">
        <f>MAX($E$5,DATE(E25,$G$6,$G$7))</f>
        <v>44927</v>
      </c>
      <c r="S25" s="238">
        <f t="shared" ref="S25:S27" si="0">IF(YEAR($E$4)=E25,$E$4,DATE(E25,1,1))</f>
        <v>44927</v>
      </c>
      <c r="T25" s="38">
        <f>MIN($E$8-1,DATE(E25,12,31))</f>
        <v>45291</v>
      </c>
      <c r="U25" s="44">
        <f>_xlfn.DAYS(DATE(E25,12,31),DATE(E25,1,1))+1</f>
        <v>365</v>
      </c>
      <c r="V25" s="43">
        <f>_xlfn.DAYS(T25,S25)+1</f>
        <v>365</v>
      </c>
      <c r="W25" s="44">
        <f>MAX(0,MIN(V25,_xlfn.DAYS(R25,S25)))</f>
        <v>0</v>
      </c>
      <c r="X25" s="45">
        <f>MAX(0,_xlfn.DAYS(T25,R25)+1)</f>
        <v>365</v>
      </c>
      <c r="Y25" s="32">
        <f>MAX(0,IF(E25&lt;$G$5,0,YEARFRAC(R25,$E$5))-1)</f>
        <v>2</v>
      </c>
      <c r="Z25" s="40">
        <f>MAX(70%,100%-Y25*6%)</f>
        <v>0.88</v>
      </c>
      <c r="AA25" s="46">
        <f>+Q25*W25/U25*Z25</f>
        <v>0</v>
      </c>
      <c r="AB25" s="32">
        <f>IF(E25&lt;$G$5,0,YEARFRAC(R25,$E$5))</f>
        <v>3</v>
      </c>
      <c r="AC25" s="40">
        <f>MAX(70%,100%-AB25*6%)</f>
        <v>0.82000000000000006</v>
      </c>
      <c r="AD25" s="46">
        <f>+Q25*X25/U25*AC25</f>
        <v>1262.8000000000002</v>
      </c>
    </row>
    <row r="26" spans="2:30">
      <c r="D26" s="46">
        <f>+AD26+AA26</f>
        <v>1232</v>
      </c>
      <c r="E26" s="82">
        <v>2022</v>
      </c>
      <c r="F26" s="83">
        <v>5.5E-2</v>
      </c>
      <c r="G26" s="84">
        <v>1E-3</v>
      </c>
      <c r="H26" s="85">
        <v>0.04</v>
      </c>
      <c r="I26" s="85">
        <v>0.18</v>
      </c>
      <c r="J26" s="82">
        <v>91</v>
      </c>
      <c r="K26" s="82">
        <v>75</v>
      </c>
      <c r="L26" s="82">
        <v>205</v>
      </c>
      <c r="M26" s="82">
        <v>195</v>
      </c>
      <c r="N26" s="86">
        <v>1400</v>
      </c>
      <c r="O26" s="35">
        <f>+N26*V26/U26</f>
        <v>1400</v>
      </c>
      <c r="P26" s="60">
        <f>MIN(I26,MAX(H26,F26+($E$6-IF($B$10&lt;4,K26,J26))*G26))</f>
        <v>0.04</v>
      </c>
      <c r="Q26" s="36">
        <f>MAX(N26,MIN(I26,MAX(H26,F26+($E$6-IF($B$10&lt;4,K26,J26))*G26))*$E$7*6/7)</f>
        <v>1400</v>
      </c>
      <c r="R26" s="38">
        <f>MAX($E$5,DATE(E26,$G$6,$G$7))</f>
        <v>44562</v>
      </c>
      <c r="S26" s="238">
        <f t="shared" si="0"/>
        <v>44562</v>
      </c>
      <c r="T26" s="38">
        <f>MIN($E$8-1,DATE(E26,12,31))</f>
        <v>44926</v>
      </c>
      <c r="U26" s="44">
        <f>_xlfn.DAYS(DATE(E26,12,31),DATE(E26,1,1))+1</f>
        <v>365</v>
      </c>
      <c r="V26" s="43">
        <f>_xlfn.DAYS(T26,S26)+1</f>
        <v>365</v>
      </c>
      <c r="W26" s="44">
        <f>MAX(0,MIN(V26,_xlfn.DAYS(R26,S26)))</f>
        <v>0</v>
      </c>
      <c r="X26" s="45">
        <f>MAX(0,_xlfn.DAYS(T26,R26)+1)</f>
        <v>365</v>
      </c>
      <c r="Y26" s="32">
        <f>MAX(0,IF(E26&lt;$G$5,0,YEARFRAC(R26,$E$5))-1)</f>
        <v>1</v>
      </c>
      <c r="Z26" s="40">
        <f>MAX(70%,100%-Y26*6%)</f>
        <v>0.94</v>
      </c>
      <c r="AA26" s="46">
        <f>+Q26*W26/U26*Z26</f>
        <v>0</v>
      </c>
      <c r="AB26" s="32">
        <f>IF(E26&lt;$G$5,0,YEARFRAC(R26,$E$5))</f>
        <v>2</v>
      </c>
      <c r="AC26" s="40">
        <f>MAX(70%,100%-AB26*6%)</f>
        <v>0.88</v>
      </c>
      <c r="AD26" s="46">
        <f>+Q26*X26/U26*AC26</f>
        <v>1232</v>
      </c>
    </row>
    <row r="27" spans="2:30">
      <c r="D27" s="46">
        <f>+AD27+AA27</f>
        <v>1287.8</v>
      </c>
      <c r="E27" s="82">
        <v>2021</v>
      </c>
      <c r="F27" s="83">
        <v>5.5E-2</v>
      </c>
      <c r="G27" s="84">
        <v>1E-3</v>
      </c>
      <c r="H27" s="85">
        <v>0.04</v>
      </c>
      <c r="I27" s="85">
        <v>0.18</v>
      </c>
      <c r="J27" s="82">
        <v>102</v>
      </c>
      <c r="K27" s="82">
        <v>84</v>
      </c>
      <c r="L27" s="82">
        <v>205</v>
      </c>
      <c r="M27" s="82">
        <v>195</v>
      </c>
      <c r="N27" s="86">
        <v>1370</v>
      </c>
      <c r="O27" s="35">
        <f>+N27*V27/U27</f>
        <v>1370</v>
      </c>
      <c r="P27" s="60">
        <f>MIN(I27,MAX(H27,F27+($E$6-IF($B$10&lt;4,K27,J27))*G27))</f>
        <v>0.04</v>
      </c>
      <c r="Q27" s="36">
        <f>MAX(N27,MIN(I27,MAX(H27,F27+($E$6-IF($B$10&lt;4,K27,J27))*G27))*$E$7*6/7)</f>
        <v>1370</v>
      </c>
      <c r="R27" s="38">
        <f>MAX($E$5,DATE(E27,$G$6,$G$7))</f>
        <v>44197</v>
      </c>
      <c r="S27" s="238">
        <f t="shared" si="0"/>
        <v>44197</v>
      </c>
      <c r="T27" s="38">
        <f>MIN($E$8-1,DATE(E27,12,31))</f>
        <v>44561</v>
      </c>
      <c r="U27" s="44">
        <f>_xlfn.DAYS(DATE(E27,12,31),DATE(E27,1,1))+1</f>
        <v>365</v>
      </c>
      <c r="V27" s="43">
        <f>_xlfn.DAYS(T27,S27)+1</f>
        <v>365</v>
      </c>
      <c r="W27" s="44">
        <f>MAX(0,MIN(V27,_xlfn.DAYS(R27,S27)))</f>
        <v>0</v>
      </c>
      <c r="X27" s="45">
        <f>MAX(0,_xlfn.DAYS(T27,R27)+1)</f>
        <v>365</v>
      </c>
      <c r="Y27" s="32">
        <f>MAX(0,IF(E27&lt;$G$5,0,YEARFRAC(R27,$E$5))-1)</f>
        <v>0</v>
      </c>
      <c r="Z27" s="40">
        <f>MAX(70%,100%-Y27*6%)</f>
        <v>1</v>
      </c>
      <c r="AA27" s="46">
        <f>+Q27*W27/U27*Z27</f>
        <v>0</v>
      </c>
      <c r="AB27" s="32">
        <f>IF(E27&lt;$G$5,0,YEARFRAC(R27,$E$5))</f>
        <v>1</v>
      </c>
      <c r="AC27" s="40">
        <f>MAX(70%,100%-AB27*6%)</f>
        <v>0.94</v>
      </c>
      <c r="AD27" s="46">
        <f>+Q27*X27/U27*AC27</f>
        <v>1287.8</v>
      </c>
    </row>
    <row r="28" spans="2:30">
      <c r="U28" s="43"/>
    </row>
    <row r="30" spans="2:30">
      <c r="E30" s="32" t="s">
        <v>78</v>
      </c>
      <c r="F30" s="32" t="s">
        <v>79</v>
      </c>
      <c r="G30" s="32" t="s">
        <v>53</v>
      </c>
      <c r="H30" s="32" t="s">
        <v>67</v>
      </c>
      <c r="I30" s="32" t="s">
        <v>80</v>
      </c>
      <c r="J30" s="32" t="s">
        <v>81</v>
      </c>
      <c r="K30" s="32" t="s">
        <v>82</v>
      </c>
      <c r="L30" s="32" t="s">
        <v>90</v>
      </c>
      <c r="M30" s="32" t="s">
        <v>54</v>
      </c>
      <c r="N30" s="32" t="s">
        <v>246</v>
      </c>
      <c r="O30" s="32" t="s">
        <v>52</v>
      </c>
    </row>
    <row r="31" spans="2:30">
      <c r="D31" s="32">
        <v>1</v>
      </c>
      <c r="E31" s="197">
        <f t="shared" ref="E31:E42" si="1">MIN($E$8,MAX($E$4,DATE($E$23,D31,1)))</f>
        <v>45292</v>
      </c>
      <c r="F31" s="197">
        <f t="shared" ref="F31:F42" si="2">MAX($E$4-1,MIN($E$8-1,EOMONTH(DATE($E$23,D31,1),0)))</f>
        <v>45322</v>
      </c>
      <c r="G31" s="44">
        <f>MAX(0,_xlfn.DAYS(F31,E31)+1)</f>
        <v>31</v>
      </c>
      <c r="H31" s="73">
        <f t="shared" ref="H31:H42" si="3">MAX(0,_xlfn.DAYS(MIN($R$23-1,F31),E31)+1)</f>
        <v>0</v>
      </c>
      <c r="I31" s="73">
        <f t="shared" ref="I31:I42" si="4">MAX(0,_xlfn.DAYS(F31,MAX(E31,$R$23)-1))</f>
        <v>31</v>
      </c>
      <c r="J31" s="40">
        <f>+Z23</f>
        <v>0.82000000000000006</v>
      </c>
      <c r="K31" s="40">
        <f>+AC23</f>
        <v>0.76</v>
      </c>
      <c r="L31" s="41">
        <f t="shared" ref="L31:L42" si="5">+G31/$G$43*$O$23</f>
        <v>135.51912568306011</v>
      </c>
      <c r="M31" s="42">
        <f>(J31*H31+I31*K31)/(H31+I31)</f>
        <v>0.76</v>
      </c>
      <c r="N31" s="32">
        <f>IF(L31=0,0,+'2'!$G$14)</f>
        <v>0</v>
      </c>
      <c r="O31" s="46">
        <f>MAX(0,MAX(L31,+H31/$U$23*J31*$Q$23+I31/$U$23*K31*$Q$23)-N31)</f>
        <v>135.51912568306011</v>
      </c>
    </row>
    <row r="32" spans="2:30">
      <c r="D32" s="32">
        <v>2</v>
      </c>
      <c r="E32" s="197">
        <f t="shared" si="1"/>
        <v>45323</v>
      </c>
      <c r="F32" s="197">
        <f t="shared" si="2"/>
        <v>45351</v>
      </c>
      <c r="G32" s="44">
        <f>MAX(0,_xlfn.DAYS(F32,E32)+1)</f>
        <v>29</v>
      </c>
      <c r="H32" s="73">
        <f t="shared" si="3"/>
        <v>0</v>
      </c>
      <c r="I32" s="73">
        <f t="shared" si="4"/>
        <v>29</v>
      </c>
      <c r="J32" s="40">
        <f>+J31</f>
        <v>0.82000000000000006</v>
      </c>
      <c r="K32" s="40">
        <f>+K31</f>
        <v>0.76</v>
      </c>
      <c r="L32" s="41">
        <f>+G32/$G$43*$O$23</f>
        <v>126.77595628415301</v>
      </c>
      <c r="M32" s="42">
        <f t="shared" ref="M32:M42" si="6">(J32*H32+I32*K32)/(H32+I32)</f>
        <v>0.76</v>
      </c>
      <c r="N32" s="32">
        <f>IF(L32=0,0,+'2'!$G$14)</f>
        <v>0</v>
      </c>
      <c r="O32" s="46">
        <f>MAX(0,MAX(L32,+H32/$U$23*J32*$Q$23+I32/$U$23*K32*$Q$23)-N32)</f>
        <v>126.77595628415301</v>
      </c>
    </row>
    <row r="33" spans="4:15">
      <c r="D33" s="32">
        <v>3</v>
      </c>
      <c r="E33" s="197">
        <f t="shared" si="1"/>
        <v>45352</v>
      </c>
      <c r="F33" s="197">
        <f t="shared" si="2"/>
        <v>45382</v>
      </c>
      <c r="G33" s="44">
        <f t="shared" ref="G33:G42" si="7">MAX(0,_xlfn.DAYS(F33,E33)+1)</f>
        <v>31</v>
      </c>
      <c r="H33" s="73">
        <f t="shared" si="3"/>
        <v>0</v>
      </c>
      <c r="I33" s="73">
        <f t="shared" si="4"/>
        <v>31</v>
      </c>
      <c r="J33" s="40">
        <f t="shared" ref="J33:J42" si="8">+J32</f>
        <v>0.82000000000000006</v>
      </c>
      <c r="K33" s="40">
        <f t="shared" ref="K33:K42" si="9">+K32</f>
        <v>0.76</v>
      </c>
      <c r="L33" s="41">
        <f t="shared" si="5"/>
        <v>135.51912568306011</v>
      </c>
      <c r="M33" s="42">
        <f t="shared" si="6"/>
        <v>0.76</v>
      </c>
      <c r="N33" s="32">
        <f>IF(L33=0,0,+'2'!$G$14)</f>
        <v>0</v>
      </c>
      <c r="O33" s="46">
        <f t="shared" ref="O33:O42" si="10">MAX(0,MAX(L33,+H33/$U$23*J33*$Q$23+I33/$U$23*K33*$Q$23)-N33)</f>
        <v>135.51912568306011</v>
      </c>
    </row>
    <row r="34" spans="4:15">
      <c r="D34" s="32">
        <v>4</v>
      </c>
      <c r="E34" s="197">
        <f t="shared" si="1"/>
        <v>45383</v>
      </c>
      <c r="F34" s="197">
        <f t="shared" si="2"/>
        <v>45412</v>
      </c>
      <c r="G34" s="44">
        <f t="shared" si="7"/>
        <v>30</v>
      </c>
      <c r="H34" s="73">
        <f t="shared" si="3"/>
        <v>0</v>
      </c>
      <c r="I34" s="73">
        <f t="shared" si="4"/>
        <v>30</v>
      </c>
      <c r="J34" s="40">
        <f t="shared" si="8"/>
        <v>0.82000000000000006</v>
      </c>
      <c r="K34" s="40">
        <f t="shared" si="9"/>
        <v>0.76</v>
      </c>
      <c r="L34" s="41">
        <f t="shared" si="5"/>
        <v>131.14754098360655</v>
      </c>
      <c r="M34" s="42">
        <f t="shared" si="6"/>
        <v>0.76</v>
      </c>
      <c r="N34" s="32">
        <f>IF(L34=0,0,+'2'!$G$14)</f>
        <v>0</v>
      </c>
      <c r="O34" s="46">
        <f t="shared" si="10"/>
        <v>131.14754098360655</v>
      </c>
    </row>
    <row r="35" spans="4:15">
      <c r="D35" s="32">
        <v>5</v>
      </c>
      <c r="E35" s="197">
        <f t="shared" si="1"/>
        <v>45413</v>
      </c>
      <c r="F35" s="197">
        <f t="shared" si="2"/>
        <v>45443</v>
      </c>
      <c r="G35" s="44">
        <f t="shared" si="7"/>
        <v>31</v>
      </c>
      <c r="H35" s="73">
        <f t="shared" si="3"/>
        <v>0</v>
      </c>
      <c r="I35" s="73">
        <f t="shared" si="4"/>
        <v>31</v>
      </c>
      <c r="J35" s="40">
        <f t="shared" si="8"/>
        <v>0.82000000000000006</v>
      </c>
      <c r="K35" s="40">
        <f t="shared" si="9"/>
        <v>0.76</v>
      </c>
      <c r="L35" s="41">
        <f t="shared" si="5"/>
        <v>135.51912568306011</v>
      </c>
      <c r="M35" s="42">
        <f t="shared" si="6"/>
        <v>0.76</v>
      </c>
      <c r="N35" s="32">
        <f>IF(L35=0,0,+'2'!$G$14)</f>
        <v>0</v>
      </c>
      <c r="O35" s="46">
        <f t="shared" si="10"/>
        <v>135.51912568306011</v>
      </c>
    </row>
    <row r="36" spans="4:15">
      <c r="D36" s="32">
        <v>6</v>
      </c>
      <c r="E36" s="197">
        <f t="shared" si="1"/>
        <v>45444</v>
      </c>
      <c r="F36" s="197">
        <f t="shared" si="2"/>
        <v>45473</v>
      </c>
      <c r="G36" s="44">
        <f t="shared" si="7"/>
        <v>30</v>
      </c>
      <c r="H36" s="73">
        <f t="shared" si="3"/>
        <v>0</v>
      </c>
      <c r="I36" s="73">
        <f t="shared" si="4"/>
        <v>30</v>
      </c>
      <c r="J36" s="40">
        <f t="shared" si="8"/>
        <v>0.82000000000000006</v>
      </c>
      <c r="K36" s="40">
        <f t="shared" si="9"/>
        <v>0.76</v>
      </c>
      <c r="L36" s="41">
        <f t="shared" si="5"/>
        <v>131.14754098360655</v>
      </c>
      <c r="M36" s="42">
        <f t="shared" si="6"/>
        <v>0.76</v>
      </c>
      <c r="N36" s="32">
        <f>IF(L36=0,0,+'2'!$G$14)</f>
        <v>0</v>
      </c>
      <c r="O36" s="46">
        <f t="shared" si="10"/>
        <v>131.14754098360655</v>
      </c>
    </row>
    <row r="37" spans="4:15">
      <c r="D37" s="32">
        <v>7</v>
      </c>
      <c r="E37" s="197">
        <f t="shared" si="1"/>
        <v>45474</v>
      </c>
      <c r="F37" s="197">
        <f t="shared" si="2"/>
        <v>45504</v>
      </c>
      <c r="G37" s="44">
        <f t="shared" si="7"/>
        <v>31</v>
      </c>
      <c r="H37" s="73">
        <f t="shared" si="3"/>
        <v>0</v>
      </c>
      <c r="I37" s="73">
        <f t="shared" si="4"/>
        <v>31</v>
      </c>
      <c r="J37" s="40">
        <f t="shared" si="8"/>
        <v>0.82000000000000006</v>
      </c>
      <c r="K37" s="40">
        <f t="shared" si="9"/>
        <v>0.76</v>
      </c>
      <c r="L37" s="41">
        <f t="shared" si="5"/>
        <v>135.51912568306011</v>
      </c>
      <c r="M37" s="42">
        <f t="shared" si="6"/>
        <v>0.76</v>
      </c>
      <c r="N37" s="32">
        <f>IF(L37=0,0,+'2'!$G$14)</f>
        <v>0</v>
      </c>
      <c r="O37" s="46">
        <f t="shared" si="10"/>
        <v>135.51912568306011</v>
      </c>
    </row>
    <row r="38" spans="4:15">
      <c r="D38" s="32">
        <v>8</v>
      </c>
      <c r="E38" s="197">
        <f t="shared" si="1"/>
        <v>45505</v>
      </c>
      <c r="F38" s="197">
        <f t="shared" si="2"/>
        <v>45535</v>
      </c>
      <c r="G38" s="44">
        <f t="shared" si="7"/>
        <v>31</v>
      </c>
      <c r="H38" s="73">
        <f t="shared" si="3"/>
        <v>0</v>
      </c>
      <c r="I38" s="73">
        <f t="shared" si="4"/>
        <v>31</v>
      </c>
      <c r="J38" s="40">
        <f t="shared" si="8"/>
        <v>0.82000000000000006</v>
      </c>
      <c r="K38" s="40">
        <f t="shared" si="9"/>
        <v>0.76</v>
      </c>
      <c r="L38" s="41">
        <f t="shared" si="5"/>
        <v>135.51912568306011</v>
      </c>
      <c r="M38" s="42">
        <f t="shared" si="6"/>
        <v>0.76</v>
      </c>
      <c r="N38" s="32">
        <f>IF(L38=0,0,+'2'!$G$14)</f>
        <v>0</v>
      </c>
      <c r="O38" s="46">
        <f t="shared" si="10"/>
        <v>135.51912568306011</v>
      </c>
    </row>
    <row r="39" spans="4:15">
      <c r="D39" s="32">
        <v>9</v>
      </c>
      <c r="E39" s="197">
        <f t="shared" si="1"/>
        <v>45536</v>
      </c>
      <c r="F39" s="197">
        <f t="shared" si="2"/>
        <v>45565</v>
      </c>
      <c r="G39" s="44">
        <f t="shared" si="7"/>
        <v>30</v>
      </c>
      <c r="H39" s="73">
        <f t="shared" si="3"/>
        <v>0</v>
      </c>
      <c r="I39" s="73">
        <f t="shared" si="4"/>
        <v>30</v>
      </c>
      <c r="J39" s="40">
        <f t="shared" si="8"/>
        <v>0.82000000000000006</v>
      </c>
      <c r="K39" s="40">
        <f t="shared" si="9"/>
        <v>0.76</v>
      </c>
      <c r="L39" s="41">
        <f t="shared" si="5"/>
        <v>131.14754098360655</v>
      </c>
      <c r="M39" s="42">
        <f t="shared" si="6"/>
        <v>0.76</v>
      </c>
      <c r="N39" s="32">
        <f>IF(L39=0,0,+'2'!$G$14)</f>
        <v>0</v>
      </c>
      <c r="O39" s="46">
        <f t="shared" si="10"/>
        <v>131.14754098360655</v>
      </c>
    </row>
    <row r="40" spans="4:15">
      <c r="D40" s="32">
        <v>10</v>
      </c>
      <c r="E40" s="197">
        <f t="shared" si="1"/>
        <v>45566</v>
      </c>
      <c r="F40" s="197">
        <f t="shared" si="2"/>
        <v>45596</v>
      </c>
      <c r="G40" s="44">
        <f t="shared" si="7"/>
        <v>31</v>
      </c>
      <c r="H40" s="73">
        <f t="shared" si="3"/>
        <v>0</v>
      </c>
      <c r="I40" s="73">
        <f t="shared" si="4"/>
        <v>31</v>
      </c>
      <c r="J40" s="40">
        <f t="shared" si="8"/>
        <v>0.82000000000000006</v>
      </c>
      <c r="K40" s="40">
        <f t="shared" si="9"/>
        <v>0.76</v>
      </c>
      <c r="L40" s="41">
        <f t="shared" si="5"/>
        <v>135.51912568306011</v>
      </c>
      <c r="M40" s="42">
        <f t="shared" si="6"/>
        <v>0.76</v>
      </c>
      <c r="N40" s="32">
        <f>IF(L40=0,0,+'2'!$G$14)</f>
        <v>0</v>
      </c>
      <c r="O40" s="46">
        <f t="shared" si="10"/>
        <v>135.51912568306011</v>
      </c>
    </row>
    <row r="41" spans="4:15">
      <c r="D41" s="32">
        <v>11</v>
      </c>
      <c r="E41" s="197">
        <f t="shared" si="1"/>
        <v>45597</v>
      </c>
      <c r="F41" s="197">
        <f t="shared" si="2"/>
        <v>45626</v>
      </c>
      <c r="G41" s="44">
        <f t="shared" si="7"/>
        <v>30</v>
      </c>
      <c r="H41" s="73">
        <f t="shared" si="3"/>
        <v>0</v>
      </c>
      <c r="I41" s="73">
        <f t="shared" si="4"/>
        <v>30</v>
      </c>
      <c r="J41" s="40">
        <f t="shared" si="8"/>
        <v>0.82000000000000006</v>
      </c>
      <c r="K41" s="40">
        <f t="shared" si="9"/>
        <v>0.76</v>
      </c>
      <c r="L41" s="41">
        <f t="shared" si="5"/>
        <v>131.14754098360655</v>
      </c>
      <c r="M41" s="42">
        <f t="shared" si="6"/>
        <v>0.76</v>
      </c>
      <c r="N41" s="32">
        <f>IF(L41=0,0,+'2'!$G$14)</f>
        <v>0</v>
      </c>
      <c r="O41" s="46">
        <f t="shared" si="10"/>
        <v>131.14754098360655</v>
      </c>
    </row>
    <row r="42" spans="4:15">
      <c r="D42" s="32">
        <v>12</v>
      </c>
      <c r="E42" s="197">
        <f t="shared" si="1"/>
        <v>45627</v>
      </c>
      <c r="F42" s="197">
        <f t="shared" si="2"/>
        <v>45657</v>
      </c>
      <c r="G42" s="44">
        <f t="shared" si="7"/>
        <v>31</v>
      </c>
      <c r="H42" s="73">
        <f t="shared" si="3"/>
        <v>0</v>
      </c>
      <c r="I42" s="73">
        <f t="shared" si="4"/>
        <v>31</v>
      </c>
      <c r="J42" s="40">
        <f t="shared" si="8"/>
        <v>0.82000000000000006</v>
      </c>
      <c r="K42" s="40">
        <f t="shared" si="9"/>
        <v>0.76</v>
      </c>
      <c r="L42" s="41">
        <f>+G42/$G$43*$O$23</f>
        <v>135.51912568306011</v>
      </c>
      <c r="M42" s="42">
        <f t="shared" si="6"/>
        <v>0.76</v>
      </c>
      <c r="N42" s="32">
        <f>IF(L42=0,0,+'2'!$G$14)</f>
        <v>0</v>
      </c>
      <c r="O42" s="46">
        <f t="shared" si="10"/>
        <v>135.51912568306011</v>
      </c>
    </row>
    <row r="43" spans="4:15">
      <c r="G43" s="44">
        <f>SUM(G31:G42)</f>
        <v>366</v>
      </c>
      <c r="H43" s="44">
        <f>SUM(H31:H42)</f>
        <v>0</v>
      </c>
      <c r="I43" s="44">
        <f>SUM(I31:I42)</f>
        <v>366</v>
      </c>
      <c r="L43" s="46">
        <f>SUM(L31:L42)</f>
        <v>1600</v>
      </c>
      <c r="M43" s="46"/>
      <c r="N43" s="46">
        <f>SUM(N31:N42)</f>
        <v>0</v>
      </c>
      <c r="O43" s="46">
        <f>SUM(O31:O42)</f>
        <v>1600</v>
      </c>
    </row>
    <row r="44" spans="4:15">
      <c r="L44" s="46">
        <f>+L43-O43</f>
        <v>0</v>
      </c>
    </row>
    <row r="47" spans="4:15">
      <c r="L47" s="46"/>
    </row>
  </sheetData>
  <sheetProtection algorithmName="SHA-512" hashValue="6yQOYcYsJphR1QIpsbgUvtguM+III17d1YR8uPtmt2vpOTrKETlYT/Vu7v+FdaQ/EFmeInNyj3LvDmevEk12Tw==" saltValue="SbS50Iqu7J/yeruC4EV4YA==" spinCount="100000" sheet="1" objects="1" scenarios="1"/>
  <mergeCells count="2">
    <mergeCell ref="L22:M22"/>
    <mergeCell ref="J22:K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C157-431B-4782-8C01-61ED8760410C}">
  <sheetPr codeName="Sheet4">
    <tabColor theme="3" tint="0.79998168889431442"/>
    <pageSetUpPr autoPageBreaks="0" fitToPage="1"/>
  </sheetPr>
  <dimension ref="A1:JK220"/>
  <sheetViews>
    <sheetView showGridLines="0" showRowColHeaders="0" workbookViewId="0"/>
  </sheetViews>
  <sheetFormatPr defaultColWidth="5.7109375" defaultRowHeight="20.100000000000001" customHeight="1"/>
  <cols>
    <col min="1" max="1" width="5.7109375" style="129" customWidth="1"/>
    <col min="2" max="2" width="22.85546875" style="129" customWidth="1"/>
    <col min="3" max="3" width="18.5703125" style="129" customWidth="1"/>
    <col min="4" max="4" width="22.85546875" style="129" customWidth="1"/>
    <col min="5" max="5" width="18.5703125" style="129" customWidth="1"/>
    <col min="6" max="6" width="25.7109375" style="129" customWidth="1"/>
    <col min="7" max="9" width="5.7109375" style="129" customWidth="1"/>
    <col min="10" max="10" width="8.42578125" style="129" customWidth="1"/>
    <col min="11" max="16384" width="5.7109375" style="129"/>
  </cols>
  <sheetData>
    <row r="1" spans="1:271" ht="30" customHeight="1">
      <c r="A1" s="126"/>
      <c r="B1" s="127"/>
      <c r="C1" s="127"/>
      <c r="D1" s="127"/>
      <c r="E1" s="127"/>
      <c r="F1" s="127"/>
      <c r="G1" s="126"/>
      <c r="H1" s="126"/>
      <c r="I1" s="126"/>
      <c r="J1" s="126"/>
      <c r="K1" s="126"/>
      <c r="L1" s="126"/>
      <c r="M1" s="126"/>
      <c r="N1" s="126"/>
      <c r="O1" s="126"/>
      <c r="P1" s="126"/>
      <c r="Q1" s="126"/>
      <c r="R1" s="126"/>
      <c r="S1" s="126"/>
      <c r="T1" s="126"/>
      <c r="U1" s="126"/>
      <c r="V1" s="126"/>
      <c r="W1" s="126"/>
      <c r="X1" s="126"/>
      <c r="Y1" s="126"/>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c r="IW1" s="128"/>
      <c r="IX1" s="128"/>
      <c r="IY1" s="128"/>
      <c r="IZ1" s="128"/>
      <c r="JA1" s="128"/>
      <c r="JB1" s="128"/>
      <c r="JC1" s="128"/>
      <c r="JD1" s="128"/>
      <c r="JE1" s="128"/>
      <c r="JF1" s="128"/>
      <c r="JG1" s="128"/>
      <c r="JH1" s="128"/>
      <c r="JI1" s="128"/>
      <c r="JJ1" s="128"/>
      <c r="JK1" s="128"/>
    </row>
    <row r="2" spans="1:271" ht="48.75" customHeight="1">
      <c r="A2" s="126"/>
      <c r="B2" s="128"/>
      <c r="C2" s="128"/>
      <c r="D2" s="216">
        <f>DTM</f>
        <v>45339</v>
      </c>
      <c r="E2" s="216"/>
      <c r="F2" s="216"/>
      <c r="G2" s="126"/>
      <c r="H2" s="126"/>
      <c r="I2" s="126"/>
      <c r="J2" s="126"/>
      <c r="K2" s="126"/>
      <c r="L2" s="126"/>
      <c r="M2" s="126"/>
      <c r="N2" s="126"/>
      <c r="O2" s="126"/>
      <c r="P2" s="126"/>
      <c r="Q2" s="126"/>
      <c r="R2" s="126"/>
      <c r="S2" s="126"/>
      <c r="T2" s="126"/>
      <c r="U2" s="126"/>
      <c r="V2" s="126"/>
      <c r="W2" s="126"/>
      <c r="X2" s="126"/>
      <c r="Y2" s="126"/>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row>
    <row r="3" spans="1:271" ht="20.100000000000001" customHeight="1">
      <c r="A3" s="126"/>
      <c r="B3" s="128"/>
      <c r="C3" s="128"/>
      <c r="D3" s="128"/>
      <c r="E3" s="128"/>
      <c r="F3" s="128"/>
      <c r="G3" s="126"/>
      <c r="H3" s="126"/>
      <c r="I3" s="126"/>
      <c r="J3" s="126"/>
      <c r="K3" s="126"/>
      <c r="L3" s="126"/>
      <c r="M3" s="126"/>
      <c r="N3" s="126"/>
      <c r="O3" s="126"/>
      <c r="P3" s="126"/>
      <c r="Q3" s="126"/>
      <c r="R3" s="126"/>
      <c r="S3" s="126"/>
      <c r="T3" s="126"/>
      <c r="U3" s="126"/>
      <c r="V3" s="126"/>
      <c r="W3" s="126"/>
      <c r="X3" s="126"/>
      <c r="Y3" s="126"/>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row>
    <row r="4" spans="1:271" ht="30" customHeight="1">
      <c r="A4" s="126"/>
      <c r="B4" s="202" t="s">
        <v>150</v>
      </c>
      <c r="C4" s="202"/>
      <c r="D4" s="202"/>
      <c r="E4" s="202"/>
      <c r="F4" s="202"/>
      <c r="G4" s="126"/>
      <c r="H4" s="126"/>
      <c r="I4" s="126"/>
      <c r="J4" s="126"/>
      <c r="K4" s="126"/>
      <c r="L4" s="126"/>
      <c r="M4" s="126"/>
      <c r="N4" s="126"/>
      <c r="O4" s="126"/>
      <c r="P4" s="126"/>
      <c r="Q4" s="126"/>
      <c r="R4" s="126"/>
      <c r="S4" s="126"/>
      <c r="T4" s="126"/>
      <c r="U4" s="126"/>
      <c r="V4" s="126"/>
      <c r="W4" s="126"/>
      <c r="X4" s="126"/>
      <c r="Y4" s="126"/>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row>
    <row r="5" spans="1:271" ht="20.100000000000001" customHeight="1">
      <c r="A5" s="126"/>
      <c r="B5" s="128"/>
      <c r="C5" s="130"/>
      <c r="D5" s="128"/>
      <c r="E5" s="128"/>
      <c r="F5" s="128"/>
      <c r="G5" s="126"/>
      <c r="H5" s="126"/>
      <c r="I5" s="126"/>
      <c r="J5" s="126"/>
      <c r="K5" s="126"/>
      <c r="L5" s="126"/>
      <c r="M5" s="126"/>
      <c r="N5" s="126"/>
      <c r="O5" s="126"/>
      <c r="P5" s="126"/>
      <c r="Q5" s="126"/>
      <c r="R5" s="126"/>
      <c r="S5" s="126"/>
      <c r="T5" s="126"/>
      <c r="U5" s="126"/>
      <c r="V5" s="126"/>
      <c r="W5" s="126"/>
      <c r="X5" s="126"/>
      <c r="Y5" s="126"/>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row>
    <row r="6" spans="1:271" ht="20.100000000000001" customHeight="1">
      <c r="A6" s="126"/>
      <c r="B6" s="131"/>
      <c r="C6" s="131"/>
      <c r="D6" s="131"/>
      <c r="E6" s="131"/>
      <c r="F6" s="131"/>
      <c r="G6" s="126"/>
      <c r="H6" s="126"/>
      <c r="I6" s="126"/>
      <c r="J6" s="126"/>
      <c r="K6" s="126"/>
      <c r="L6" s="126"/>
      <c r="M6" s="126"/>
      <c r="N6" s="126"/>
      <c r="O6" s="126"/>
      <c r="P6" s="126"/>
      <c r="Q6" s="126"/>
      <c r="R6" s="126"/>
      <c r="S6" s="126"/>
      <c r="T6" s="126"/>
      <c r="U6" s="126"/>
      <c r="V6" s="126"/>
      <c r="W6" s="126"/>
      <c r="X6" s="126"/>
      <c r="Y6" s="126"/>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row>
    <row r="7" spans="1:271" ht="20.100000000000001" customHeight="1">
      <c r="A7" s="126"/>
      <c r="B7" s="131"/>
      <c r="C7" s="131"/>
      <c r="D7" s="131"/>
      <c r="E7" s="131"/>
      <c r="F7" s="131"/>
      <c r="G7" s="126"/>
      <c r="H7" s="126"/>
      <c r="I7" s="126"/>
      <c r="J7" s="126"/>
      <c r="K7" s="126"/>
      <c r="L7" s="126"/>
      <c r="M7" s="126"/>
      <c r="N7" s="126"/>
      <c r="O7" s="126"/>
      <c r="P7" s="126"/>
      <c r="Q7" s="126"/>
      <c r="R7" s="126"/>
      <c r="S7" s="126"/>
      <c r="T7" s="126"/>
      <c r="U7" s="126"/>
      <c r="V7" s="126"/>
      <c r="W7" s="126"/>
      <c r="X7" s="126"/>
      <c r="Y7" s="126"/>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row>
    <row r="8" spans="1:271" ht="20.100000000000001" customHeight="1">
      <c r="A8" s="126"/>
      <c r="B8" s="131"/>
      <c r="C8" s="131"/>
      <c r="D8" s="131"/>
      <c r="E8" s="131"/>
      <c r="F8" s="131"/>
      <c r="G8" s="126"/>
      <c r="H8" s="126"/>
      <c r="I8" s="126"/>
      <c r="J8" s="126"/>
      <c r="K8" s="126"/>
      <c r="L8" s="126"/>
      <c r="M8" s="126"/>
      <c r="N8" s="126"/>
      <c r="O8" s="126"/>
      <c r="P8" s="126"/>
      <c r="Q8" s="126"/>
      <c r="R8" s="126"/>
      <c r="S8" s="126"/>
      <c r="T8" s="126"/>
      <c r="U8" s="126"/>
      <c r="V8" s="126"/>
      <c r="W8" s="126"/>
      <c r="X8" s="126"/>
      <c r="Y8" s="126"/>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row>
    <row r="9" spans="1:271" ht="20.100000000000001" customHeight="1">
      <c r="A9" s="126"/>
      <c r="B9" s="131"/>
      <c r="C9" s="131"/>
      <c r="D9" s="131"/>
      <c r="E9" s="131"/>
      <c r="F9" s="131"/>
      <c r="G9" s="126"/>
      <c r="H9" s="126"/>
      <c r="I9" s="126"/>
      <c r="J9" s="126"/>
      <c r="K9" s="126"/>
      <c r="L9" s="126"/>
      <c r="M9" s="126"/>
      <c r="N9" s="126"/>
      <c r="O9" s="126"/>
      <c r="P9" s="126"/>
      <c r="Q9" s="126"/>
      <c r="R9" s="126"/>
      <c r="S9" s="126"/>
      <c r="T9" s="126"/>
      <c r="U9" s="126"/>
      <c r="V9" s="126"/>
      <c r="W9" s="126"/>
      <c r="X9" s="126"/>
      <c r="Y9" s="126"/>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row>
    <row r="10" spans="1:271" ht="20.100000000000001" customHeight="1">
      <c r="A10" s="126"/>
      <c r="B10" s="131"/>
      <c r="C10" s="131"/>
      <c r="D10" s="131"/>
      <c r="E10" s="131"/>
      <c r="F10" s="131"/>
      <c r="G10" s="126"/>
      <c r="H10" s="126"/>
      <c r="I10" s="126"/>
      <c r="J10" s="126"/>
      <c r="K10" s="126"/>
      <c r="L10" s="126"/>
      <c r="M10" s="126"/>
      <c r="N10" s="126"/>
      <c r="O10" s="126"/>
      <c r="P10" s="126"/>
      <c r="Q10" s="126"/>
      <c r="R10" s="126"/>
      <c r="S10" s="126"/>
      <c r="T10" s="126"/>
      <c r="U10" s="126"/>
      <c r="V10" s="126"/>
      <c r="W10" s="126"/>
      <c r="X10" s="126"/>
      <c r="Y10" s="126"/>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row>
    <row r="11" spans="1:271" ht="20.100000000000001" customHeight="1">
      <c r="A11" s="126"/>
      <c r="B11" s="131"/>
      <c r="C11" s="131"/>
      <c r="D11" s="131"/>
      <c r="E11" s="131"/>
      <c r="F11" s="131"/>
      <c r="G11" s="126"/>
      <c r="H11" s="126"/>
      <c r="I11" s="126"/>
      <c r="J11" s="126"/>
      <c r="K11" s="126"/>
      <c r="L11" s="126"/>
      <c r="M11" s="126"/>
      <c r="N11" s="126"/>
      <c r="O11" s="126"/>
      <c r="P11" s="126"/>
      <c r="Q11" s="126"/>
      <c r="R11" s="126"/>
      <c r="S11" s="126"/>
      <c r="T11" s="126"/>
      <c r="U11" s="126"/>
      <c r="V11" s="126"/>
      <c r="W11" s="126"/>
      <c r="X11" s="126"/>
      <c r="Y11" s="126"/>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row>
    <row r="12" spans="1:271" ht="20.100000000000001" customHeight="1">
      <c r="A12" s="126"/>
      <c r="B12" s="131"/>
      <c r="C12" s="131"/>
      <c r="D12" s="131"/>
      <c r="E12" s="131"/>
      <c r="F12" s="131"/>
      <c r="G12" s="126"/>
      <c r="H12" s="126"/>
      <c r="I12" s="126"/>
      <c r="J12" s="126"/>
      <c r="K12" s="126"/>
      <c r="L12" s="126"/>
      <c r="M12" s="126"/>
      <c r="N12" s="126"/>
      <c r="O12" s="126"/>
      <c r="P12" s="126"/>
      <c r="Q12" s="126"/>
      <c r="R12" s="126"/>
      <c r="S12" s="126"/>
      <c r="T12" s="126"/>
      <c r="U12" s="126"/>
      <c r="V12" s="126"/>
      <c r="W12" s="126"/>
      <c r="X12" s="126"/>
      <c r="Y12" s="126"/>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row>
    <row r="13" spans="1:271" ht="20.100000000000001" customHeight="1">
      <c r="A13" s="126"/>
      <c r="B13" s="131"/>
      <c r="C13" s="131"/>
      <c r="D13" s="131"/>
      <c r="E13" s="131"/>
      <c r="F13" s="131"/>
      <c r="G13" s="126"/>
      <c r="H13" s="126"/>
      <c r="I13" s="126"/>
      <c r="J13" s="126"/>
      <c r="K13" s="126"/>
      <c r="L13" s="126"/>
      <c r="M13" s="126"/>
      <c r="N13" s="126"/>
      <c r="O13" s="126"/>
      <c r="P13" s="126"/>
      <c r="Q13" s="126"/>
      <c r="R13" s="126"/>
      <c r="S13" s="126"/>
      <c r="T13" s="126"/>
      <c r="U13" s="126"/>
      <c r="V13" s="126"/>
      <c r="W13" s="126"/>
      <c r="X13" s="126"/>
      <c r="Y13" s="126"/>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row>
    <row r="14" spans="1:271" ht="20.100000000000001" customHeight="1">
      <c r="A14" s="126"/>
      <c r="B14" s="131"/>
      <c r="C14" s="131"/>
      <c r="D14" s="131"/>
      <c r="E14" s="131"/>
      <c r="F14" s="131"/>
      <c r="G14" s="126"/>
      <c r="H14" s="126"/>
      <c r="I14" s="126"/>
      <c r="J14" s="126"/>
      <c r="K14" s="126"/>
      <c r="L14" s="126"/>
      <c r="M14" s="126"/>
      <c r="N14" s="126"/>
      <c r="O14" s="126"/>
      <c r="P14" s="126"/>
      <c r="Q14" s="126"/>
      <c r="R14" s="126"/>
      <c r="S14" s="126"/>
      <c r="T14" s="126"/>
      <c r="U14" s="126"/>
      <c r="V14" s="126"/>
      <c r="W14" s="126"/>
      <c r="X14" s="126"/>
      <c r="Y14" s="126"/>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row>
    <row r="15" spans="1:271" ht="20.100000000000001" customHeight="1">
      <c r="A15" s="126"/>
      <c r="B15" s="131"/>
      <c r="C15" s="131"/>
      <c r="D15" s="131"/>
      <c r="E15" s="131"/>
      <c r="F15" s="131"/>
      <c r="G15" s="126"/>
      <c r="H15" s="126"/>
      <c r="I15" s="126"/>
      <c r="J15" s="126"/>
      <c r="K15" s="126"/>
      <c r="L15" s="126"/>
      <c r="M15" s="126"/>
      <c r="N15" s="126"/>
      <c r="O15" s="126"/>
      <c r="P15" s="126"/>
      <c r="Q15" s="126"/>
      <c r="R15" s="126"/>
      <c r="S15" s="126"/>
      <c r="T15" s="126"/>
      <c r="U15" s="126"/>
      <c r="V15" s="126"/>
      <c r="W15" s="126"/>
      <c r="X15" s="126"/>
      <c r="Y15" s="126"/>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28"/>
      <c r="IX15" s="128"/>
      <c r="IY15" s="128"/>
      <c r="IZ15" s="128"/>
      <c r="JA15" s="128"/>
      <c r="JB15" s="128"/>
      <c r="JC15" s="128"/>
      <c r="JD15" s="128"/>
      <c r="JE15" s="128"/>
      <c r="JF15" s="128"/>
      <c r="JG15" s="128"/>
      <c r="JH15" s="128"/>
      <c r="JI15" s="128"/>
      <c r="JJ15" s="128"/>
      <c r="JK15" s="128"/>
    </row>
    <row r="16" spans="1:271" ht="20.100000000000001" customHeight="1">
      <c r="A16" s="126"/>
      <c r="B16" s="132" t="s">
        <v>121</v>
      </c>
      <c r="C16" s="133"/>
      <c r="D16" s="134" t="s">
        <v>122</v>
      </c>
      <c r="E16" s="135"/>
      <c r="F16" s="132" t="s">
        <v>39</v>
      </c>
      <c r="G16" s="126"/>
      <c r="H16" s="126"/>
      <c r="I16" s="126"/>
      <c r="K16" s="126"/>
      <c r="L16" s="126"/>
      <c r="M16" s="126"/>
      <c r="N16" s="126"/>
      <c r="O16" s="126"/>
      <c r="P16" s="126"/>
      <c r="Q16" s="126"/>
      <c r="R16" s="126"/>
      <c r="S16" s="126"/>
      <c r="T16" s="126"/>
      <c r="U16" s="126"/>
      <c r="V16" s="126"/>
      <c r="W16" s="126"/>
      <c r="X16" s="126"/>
      <c r="Y16" s="126"/>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c r="IW16" s="128"/>
      <c r="IX16" s="128"/>
      <c r="IY16" s="128"/>
      <c r="IZ16" s="128"/>
      <c r="JA16" s="128"/>
      <c r="JB16" s="128"/>
      <c r="JC16" s="128"/>
      <c r="JD16" s="128"/>
      <c r="JE16" s="128"/>
      <c r="JF16" s="128"/>
      <c r="JG16" s="128"/>
      <c r="JH16" s="128"/>
      <c r="JI16" s="128"/>
      <c r="JJ16" s="128"/>
      <c r="JK16" s="128"/>
    </row>
    <row r="17" spans="1:271" ht="20.100000000000001" customHeight="1">
      <c r="A17" s="126"/>
      <c r="B17" s="148" t="s">
        <v>123</v>
      </c>
      <c r="C17" s="30"/>
      <c r="D17" s="148" t="s">
        <v>123</v>
      </c>
      <c r="E17" s="30"/>
      <c r="F17" s="148" t="s">
        <v>153</v>
      </c>
      <c r="G17" s="126"/>
      <c r="H17" s="126"/>
      <c r="I17" s="126"/>
      <c r="J17" s="126"/>
      <c r="K17" s="126"/>
      <c r="L17" s="126"/>
      <c r="M17" s="126"/>
      <c r="N17" s="126"/>
      <c r="O17" s="126"/>
      <c r="P17" s="126"/>
      <c r="Q17" s="126"/>
      <c r="R17" s="126"/>
      <c r="S17" s="126"/>
      <c r="T17" s="126"/>
      <c r="U17" s="126"/>
      <c r="V17" s="126"/>
      <c r="W17" s="126"/>
      <c r="X17" s="126"/>
      <c r="Y17" s="126"/>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28"/>
      <c r="IX17" s="128"/>
      <c r="IY17" s="128"/>
      <c r="IZ17" s="128"/>
      <c r="JA17" s="128"/>
      <c r="JB17" s="128"/>
      <c r="JC17" s="128"/>
      <c r="JD17" s="128"/>
      <c r="JE17" s="128"/>
      <c r="JF17" s="128"/>
      <c r="JG17" s="128"/>
      <c r="JH17" s="128"/>
      <c r="JI17" s="128"/>
      <c r="JJ17" s="128"/>
      <c r="JK17" s="128"/>
    </row>
    <row r="18" spans="1:271" ht="20.100000000000001" customHeight="1">
      <c r="A18" s="126"/>
      <c r="G18" s="126"/>
      <c r="H18" s="126"/>
      <c r="I18" s="126"/>
      <c r="J18" s="126"/>
      <c r="K18" s="145"/>
      <c r="L18" s="126"/>
      <c r="M18" s="126"/>
      <c r="N18" s="126"/>
      <c r="O18" s="126"/>
      <c r="P18" s="126"/>
      <c r="Q18" s="126"/>
      <c r="R18" s="126"/>
      <c r="S18" s="126"/>
      <c r="T18" s="126"/>
      <c r="U18" s="126"/>
      <c r="V18" s="126"/>
      <c r="W18" s="126"/>
      <c r="X18" s="126"/>
      <c r="Y18" s="126"/>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c r="IX18" s="128"/>
      <c r="IY18" s="128"/>
      <c r="IZ18" s="128"/>
      <c r="JA18" s="128"/>
      <c r="JB18" s="128"/>
      <c r="JC18" s="128"/>
      <c r="JD18" s="128"/>
      <c r="JE18" s="128"/>
      <c r="JF18" s="128"/>
      <c r="JG18" s="128"/>
      <c r="JH18" s="128"/>
      <c r="JI18" s="128"/>
      <c r="JJ18" s="128"/>
      <c r="JK18" s="128"/>
    </row>
    <row r="19" spans="1:271" ht="20.100000000000001" customHeight="1">
      <c r="A19" s="126"/>
      <c r="B19" s="30"/>
      <c r="C19" s="30"/>
      <c r="D19" s="30"/>
      <c r="E19" s="30"/>
      <c r="F19" s="148" t="s">
        <v>154</v>
      </c>
      <c r="G19" s="126"/>
      <c r="H19" s="126"/>
      <c r="I19" s="126"/>
      <c r="J19" s="126"/>
      <c r="K19" s="145"/>
      <c r="L19" s="126"/>
      <c r="M19" s="126"/>
      <c r="N19" s="126"/>
      <c r="O19" s="126"/>
      <c r="P19" s="126"/>
      <c r="Q19" s="126"/>
      <c r="R19" s="126"/>
      <c r="S19" s="126"/>
      <c r="T19" s="126"/>
      <c r="U19" s="126"/>
      <c r="V19" s="126"/>
      <c r="W19" s="126"/>
      <c r="X19" s="126"/>
      <c r="Y19" s="126"/>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c r="IX19" s="128"/>
      <c r="IY19" s="128"/>
      <c r="IZ19" s="128"/>
      <c r="JA19" s="128"/>
      <c r="JB19" s="128"/>
      <c r="JC19" s="128"/>
      <c r="JD19" s="128"/>
      <c r="JE19" s="128"/>
      <c r="JF19" s="128"/>
      <c r="JG19" s="128"/>
      <c r="JH19" s="128"/>
      <c r="JI19" s="128"/>
      <c r="JJ19" s="128"/>
      <c r="JK19" s="128"/>
    </row>
    <row r="20" spans="1:271" ht="20.100000000000001" customHeight="1">
      <c r="A20" s="126"/>
      <c r="B20" s="30"/>
      <c r="C20" s="30"/>
      <c r="D20" s="30"/>
      <c r="E20" s="30"/>
      <c r="F20" s="31"/>
      <c r="G20" s="126"/>
      <c r="H20" s="126"/>
      <c r="I20" s="126"/>
      <c r="J20" s="126"/>
      <c r="K20" s="145"/>
      <c r="L20" s="126"/>
      <c r="M20" s="126"/>
      <c r="N20" s="126"/>
      <c r="O20" s="126"/>
      <c r="P20" s="126"/>
      <c r="Q20" s="126"/>
      <c r="R20" s="126"/>
      <c r="S20" s="126"/>
      <c r="T20" s="126"/>
      <c r="U20" s="126"/>
      <c r="V20" s="126"/>
      <c r="W20" s="126"/>
      <c r="X20" s="126"/>
      <c r="Y20" s="126"/>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28"/>
      <c r="IX20" s="128"/>
      <c r="IY20" s="128"/>
      <c r="IZ20" s="128"/>
      <c r="JA20" s="128"/>
      <c r="JB20" s="128"/>
      <c r="JC20" s="128"/>
      <c r="JD20" s="128"/>
      <c r="JE20" s="128"/>
      <c r="JF20" s="128"/>
      <c r="JG20" s="128"/>
      <c r="JH20" s="128"/>
      <c r="JI20" s="128"/>
      <c r="JJ20" s="128"/>
      <c r="JK20" s="128"/>
    </row>
    <row r="21" spans="1:271" ht="20.100000000000001" customHeight="1">
      <c r="A21" s="126"/>
      <c r="B21" s="203" t="s">
        <v>124</v>
      </c>
      <c r="C21" s="203"/>
      <c r="D21" s="203"/>
      <c r="E21" s="203"/>
      <c r="F21" s="139" t="s">
        <v>24</v>
      </c>
      <c r="G21" s="126"/>
      <c r="H21" s="126"/>
      <c r="I21" s="126"/>
      <c r="J21" s="126"/>
      <c r="K21" s="126"/>
      <c r="L21" s="126"/>
      <c r="M21" s="126"/>
      <c r="N21" s="126"/>
      <c r="O21" s="126"/>
      <c r="P21" s="126"/>
      <c r="Q21" s="126"/>
      <c r="R21" s="126"/>
      <c r="S21" s="126"/>
      <c r="T21" s="126"/>
      <c r="U21" s="126"/>
      <c r="V21" s="126"/>
      <c r="W21" s="126"/>
      <c r="X21" s="126"/>
      <c r="Y21" s="126"/>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28"/>
      <c r="IX21" s="128"/>
      <c r="IY21" s="128"/>
      <c r="IZ21" s="128"/>
      <c r="JA21" s="128"/>
      <c r="JB21" s="128"/>
      <c r="JC21" s="128"/>
      <c r="JD21" s="128"/>
      <c r="JE21" s="128"/>
      <c r="JF21" s="128"/>
      <c r="JG21" s="128"/>
      <c r="JH21" s="128"/>
      <c r="JI21" s="128"/>
      <c r="JJ21" s="128"/>
      <c r="JK21" s="128"/>
    </row>
    <row r="22" spans="1:271" ht="20.100000000000001" customHeight="1">
      <c r="A22" s="126"/>
      <c r="B22" s="203"/>
      <c r="C22" s="203"/>
      <c r="D22" s="203"/>
      <c r="E22" s="203"/>
      <c r="F22" s="139" t="s">
        <v>25</v>
      </c>
      <c r="G22" s="126"/>
      <c r="H22" s="126"/>
      <c r="I22" s="126"/>
      <c r="J22" s="126"/>
      <c r="K22" s="126"/>
      <c r="L22" s="126"/>
      <c r="M22" s="126"/>
      <c r="N22" s="126"/>
      <c r="O22" s="126"/>
      <c r="P22" s="126"/>
      <c r="Q22" s="126"/>
      <c r="R22" s="126"/>
      <c r="S22" s="126"/>
      <c r="T22" s="126"/>
      <c r="U22" s="126"/>
      <c r="V22" s="126"/>
      <c r="W22" s="126"/>
      <c r="X22" s="126"/>
      <c r="Y22" s="126"/>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c r="IX22" s="128"/>
      <c r="IY22" s="128"/>
      <c r="IZ22" s="128"/>
      <c r="JA22" s="128"/>
      <c r="JB22" s="128"/>
      <c r="JC22" s="128"/>
      <c r="JD22" s="128"/>
      <c r="JE22" s="128"/>
      <c r="JF22" s="128"/>
      <c r="JG22" s="128"/>
      <c r="JH22" s="128"/>
      <c r="JI22" s="128"/>
      <c r="JJ22" s="128"/>
      <c r="JK22" s="128"/>
    </row>
    <row r="23" spans="1:271" ht="11.25">
      <c r="A23" s="126"/>
      <c r="B23" s="140"/>
      <c r="C23" s="140"/>
      <c r="D23" s="140"/>
      <c r="E23" s="140"/>
      <c r="F23" s="140"/>
      <c r="G23" s="126"/>
      <c r="H23" s="126"/>
      <c r="I23" s="126"/>
      <c r="J23" s="126"/>
      <c r="K23" s="126"/>
      <c r="L23" s="126"/>
      <c r="M23" s="126"/>
      <c r="N23" s="126"/>
      <c r="O23" s="126"/>
      <c r="P23" s="126"/>
      <c r="Q23" s="126"/>
      <c r="R23" s="126"/>
      <c r="S23" s="126"/>
      <c r="T23" s="126"/>
      <c r="U23" s="126"/>
      <c r="V23" s="126"/>
      <c r="W23" s="126"/>
      <c r="X23" s="126"/>
      <c r="Y23" s="126"/>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row>
    <row r="24" spans="1:271" ht="11.25">
      <c r="A24" s="126"/>
      <c r="B24" s="141" t="s">
        <v>125</v>
      </c>
      <c r="C24" s="142"/>
      <c r="D24" s="142"/>
      <c r="E24" s="142"/>
      <c r="F24" s="142"/>
      <c r="G24" s="126"/>
      <c r="H24" s="126"/>
      <c r="I24" s="126"/>
      <c r="J24" s="126"/>
      <c r="K24" s="126"/>
      <c r="L24" s="126"/>
      <c r="M24" s="126"/>
      <c r="N24" s="126"/>
      <c r="O24" s="126"/>
      <c r="P24" s="126"/>
      <c r="Q24" s="126"/>
      <c r="R24" s="126"/>
      <c r="S24" s="126"/>
      <c r="T24" s="126"/>
      <c r="U24" s="126"/>
      <c r="V24" s="126"/>
      <c r="W24" s="126"/>
      <c r="X24" s="126"/>
      <c r="Y24" s="126"/>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c r="JC24" s="128"/>
      <c r="JD24" s="128"/>
      <c r="JE24" s="128"/>
      <c r="JF24" s="128"/>
      <c r="JG24" s="128"/>
      <c r="JH24" s="128"/>
      <c r="JI24" s="128"/>
      <c r="JJ24" s="128"/>
      <c r="JK24" s="128"/>
    </row>
    <row r="25" spans="1:271" ht="20.100000000000001" customHeight="1">
      <c r="A25" s="126"/>
      <c r="B25" s="141" t="s">
        <v>126</v>
      </c>
      <c r="C25" s="143"/>
      <c r="D25" s="143"/>
      <c r="E25" s="144"/>
      <c r="F25" s="144"/>
      <c r="G25" s="126"/>
      <c r="H25" s="126"/>
      <c r="I25" s="126"/>
      <c r="J25" s="126"/>
      <c r="K25" s="126"/>
      <c r="L25" s="126"/>
      <c r="M25" s="126"/>
      <c r="N25" s="126"/>
      <c r="O25" s="126"/>
      <c r="P25" s="126"/>
      <c r="Q25" s="126"/>
      <c r="R25" s="126"/>
      <c r="S25" s="126"/>
      <c r="T25" s="126"/>
      <c r="U25" s="126"/>
      <c r="V25" s="126"/>
      <c r="W25" s="126"/>
      <c r="X25" s="126"/>
      <c r="Y25" s="126"/>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row>
    <row r="26" spans="1:271" ht="20.100000000000001"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c r="IW26" s="128"/>
      <c r="IX26" s="128"/>
      <c r="IY26" s="128"/>
      <c r="IZ26" s="128"/>
      <c r="JA26" s="128"/>
      <c r="JB26" s="128"/>
      <c r="JC26" s="128"/>
      <c r="JD26" s="128"/>
      <c r="JE26" s="128"/>
      <c r="JF26" s="128"/>
      <c r="JG26" s="128"/>
      <c r="JH26" s="128"/>
      <c r="JI26" s="128"/>
      <c r="JJ26" s="128"/>
      <c r="JK26" s="128"/>
    </row>
    <row r="27" spans="1:271" ht="20.100000000000001"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c r="IW27" s="128"/>
      <c r="IX27" s="128"/>
      <c r="IY27" s="128"/>
      <c r="IZ27" s="128"/>
      <c r="JA27" s="128"/>
      <c r="JB27" s="128"/>
      <c r="JC27" s="128"/>
      <c r="JD27" s="128"/>
      <c r="JE27" s="128"/>
      <c r="JF27" s="128"/>
      <c r="JG27" s="128"/>
      <c r="JH27" s="128"/>
      <c r="JI27" s="128"/>
      <c r="JJ27" s="128"/>
      <c r="JK27" s="128"/>
    </row>
    <row r="28" spans="1:271" ht="20.100000000000001"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c r="IW28" s="128"/>
      <c r="IX28" s="128"/>
      <c r="IY28" s="128"/>
      <c r="IZ28" s="128"/>
      <c r="JA28" s="128"/>
      <c r="JB28" s="128"/>
      <c r="JC28" s="128"/>
      <c r="JD28" s="128"/>
      <c r="JE28" s="128"/>
      <c r="JF28" s="128"/>
      <c r="JG28" s="128"/>
      <c r="JH28" s="128"/>
      <c r="JI28" s="128"/>
      <c r="JJ28" s="128"/>
      <c r="JK28" s="128"/>
    </row>
    <row r="29" spans="1:271" ht="20.100000000000001"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c r="IW29" s="128"/>
      <c r="IX29" s="128"/>
      <c r="IY29" s="128"/>
      <c r="IZ29" s="128"/>
      <c r="JA29" s="128"/>
      <c r="JB29" s="128"/>
      <c r="JC29" s="128"/>
      <c r="JD29" s="128"/>
      <c r="JE29" s="128"/>
      <c r="JF29" s="128"/>
      <c r="JG29" s="128"/>
      <c r="JH29" s="128"/>
      <c r="JI29" s="128"/>
      <c r="JJ29" s="128"/>
      <c r="JK29" s="128"/>
    </row>
    <row r="30" spans="1:271" ht="20.100000000000001"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c r="IW30" s="128"/>
      <c r="IX30" s="128"/>
      <c r="IY30" s="128"/>
      <c r="IZ30" s="128"/>
      <c r="JA30" s="128"/>
      <c r="JB30" s="128"/>
      <c r="JC30" s="128"/>
      <c r="JD30" s="128"/>
      <c r="JE30" s="128"/>
      <c r="JF30" s="128"/>
      <c r="JG30" s="128"/>
      <c r="JH30" s="128"/>
      <c r="JI30" s="128"/>
      <c r="JJ30" s="128"/>
      <c r="JK30" s="128"/>
    </row>
    <row r="31" spans="1:271" ht="20.100000000000001"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c r="IX31" s="128"/>
      <c r="IY31" s="128"/>
      <c r="IZ31" s="128"/>
      <c r="JA31" s="128"/>
      <c r="JB31" s="128"/>
      <c r="JC31" s="128"/>
      <c r="JD31" s="128"/>
      <c r="JE31" s="128"/>
      <c r="JF31" s="128"/>
      <c r="JG31" s="128"/>
      <c r="JH31" s="128"/>
      <c r="JI31" s="128"/>
      <c r="JJ31" s="128"/>
      <c r="JK31" s="128"/>
    </row>
    <row r="32" spans="1:271" ht="20.100000000000001"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c r="IW32" s="128"/>
      <c r="IX32" s="128"/>
      <c r="IY32" s="128"/>
      <c r="IZ32" s="128"/>
      <c r="JA32" s="128"/>
      <c r="JB32" s="128"/>
      <c r="JC32" s="128"/>
      <c r="JD32" s="128"/>
      <c r="JE32" s="128"/>
      <c r="JF32" s="128"/>
      <c r="JG32" s="128"/>
      <c r="JH32" s="128"/>
      <c r="JI32" s="128"/>
      <c r="JJ32" s="128"/>
      <c r="JK32" s="128"/>
    </row>
    <row r="33" spans="1:271" ht="20.100000000000001"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c r="IW33" s="128"/>
      <c r="IX33" s="128"/>
      <c r="IY33" s="128"/>
      <c r="IZ33" s="128"/>
      <c r="JA33" s="128"/>
      <c r="JB33" s="128"/>
      <c r="JC33" s="128"/>
      <c r="JD33" s="128"/>
      <c r="JE33" s="128"/>
      <c r="JF33" s="128"/>
      <c r="JG33" s="128"/>
      <c r="JH33" s="128"/>
      <c r="JI33" s="128"/>
      <c r="JJ33" s="128"/>
      <c r="JK33" s="128"/>
    </row>
    <row r="34" spans="1:271" ht="20.100000000000001"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row>
    <row r="35" spans="1:271" ht="20.100000000000001"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row>
    <row r="36" spans="1:271" ht="20.100000000000001"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row>
    <row r="37" spans="1:271" ht="20.100000000000001" customHeight="1">
      <c r="A37" s="126"/>
      <c r="B37" s="126"/>
      <c r="C37" s="147"/>
      <c r="D37" s="147"/>
      <c r="E37" s="126"/>
      <c r="F37" s="126"/>
      <c r="G37" s="126"/>
      <c r="H37" s="126"/>
      <c r="I37" s="126"/>
      <c r="J37" s="126"/>
      <c r="K37" s="126"/>
      <c r="L37" s="126"/>
      <c r="M37" s="126"/>
      <c r="N37" s="126"/>
      <c r="O37" s="126"/>
      <c r="P37" s="126"/>
      <c r="Q37" s="126"/>
      <c r="R37" s="126"/>
      <c r="S37" s="126"/>
      <c r="T37" s="126"/>
      <c r="U37" s="126"/>
      <c r="V37" s="126"/>
      <c r="W37" s="126"/>
      <c r="X37" s="126"/>
      <c r="Y37" s="126"/>
      <c r="Z37" s="126"/>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row>
    <row r="38" spans="1:271" ht="20.10000000000000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row>
    <row r="39" spans="1:271" ht="20.100000000000001"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row>
    <row r="40" spans="1:271" ht="20.100000000000001"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row>
    <row r="41" spans="1:271" ht="20.100000000000001"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row>
    <row r="42" spans="1:271" ht="20.100000000000001"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c r="HJ42" s="128"/>
      <c r="HK42" s="128"/>
    </row>
    <row r="43" spans="1:271" ht="20.100000000000001"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row>
    <row r="44" spans="1:271" ht="20.100000000000001"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row>
    <row r="45" spans="1:271" ht="20.100000000000001"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row>
    <row r="46" spans="1:271" ht="20.100000000000001" customHeight="1">
      <c r="A46" s="126"/>
      <c r="B46" s="126"/>
      <c r="C46" s="147"/>
      <c r="D46" s="147"/>
      <c r="E46" s="126"/>
      <c r="F46" s="126"/>
      <c r="G46" s="126"/>
      <c r="H46" s="126"/>
      <c r="I46" s="126"/>
      <c r="J46" s="126"/>
      <c r="K46" s="126"/>
      <c r="L46" s="126"/>
      <c r="M46" s="126"/>
      <c r="N46" s="126"/>
      <c r="O46" s="126"/>
      <c r="P46" s="126"/>
      <c r="Q46" s="126"/>
      <c r="R46" s="126"/>
      <c r="S46" s="126"/>
      <c r="T46" s="126"/>
      <c r="U46" s="126"/>
      <c r="V46" s="126"/>
      <c r="W46" s="126"/>
      <c r="X46" s="126"/>
      <c r="Y46" s="126"/>
      <c r="Z46" s="126"/>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row>
    <row r="47" spans="1:271" ht="20.100000000000001"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row>
    <row r="48" spans="1:271" ht="20.100000000000001"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row>
    <row r="49" spans="1:219" ht="20.100000000000001"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row>
    <row r="50" spans="1:219" ht="20.100000000000001"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row>
    <row r="51" spans="1:219" ht="20.100000000000001"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row>
    <row r="52" spans="1:219" ht="20.100000000000001"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row>
    <row r="53" spans="1:219" ht="20.100000000000001"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row>
    <row r="54" spans="1:219" ht="20.100000000000001"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row>
    <row r="55" spans="1:219" ht="20.100000000000001"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row>
    <row r="56" spans="1:219" ht="20.100000000000001"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row>
    <row r="57" spans="1:219" ht="20.100000000000001"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row>
    <row r="58" spans="1:219" ht="20.100000000000001"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row>
    <row r="59" spans="1:219" ht="20.100000000000001"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row>
    <row r="60" spans="1:219" ht="20.100000000000001"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c r="HG60" s="128"/>
      <c r="HH60" s="128"/>
      <c r="HI60" s="128"/>
      <c r="HJ60" s="128"/>
      <c r="HK60" s="128"/>
    </row>
    <row r="61" spans="1:219" ht="20.100000000000001"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row>
    <row r="62" spans="1:219" ht="20.100000000000001"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c r="HG62" s="128"/>
      <c r="HH62" s="128"/>
      <c r="HI62" s="128"/>
      <c r="HJ62" s="128"/>
      <c r="HK62" s="128"/>
    </row>
    <row r="63" spans="1:219" ht="20.100000000000001"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28"/>
      <c r="GB63" s="128"/>
      <c r="GC63" s="128"/>
      <c r="GD63" s="128"/>
      <c r="GE63" s="128"/>
      <c r="GF63" s="128"/>
      <c r="GG63" s="128"/>
      <c r="GH63" s="128"/>
      <c r="GI63" s="128"/>
      <c r="GJ63" s="128"/>
      <c r="GK63" s="128"/>
      <c r="GL63" s="128"/>
      <c r="GM63" s="128"/>
      <c r="GN63" s="128"/>
      <c r="GO63" s="128"/>
      <c r="GP63" s="128"/>
      <c r="GQ63" s="128"/>
      <c r="GR63" s="128"/>
      <c r="GS63" s="128"/>
      <c r="GT63" s="128"/>
      <c r="GU63" s="128"/>
      <c r="GV63" s="128"/>
      <c r="GW63" s="128"/>
      <c r="GX63" s="128"/>
      <c r="GY63" s="128"/>
      <c r="GZ63" s="128"/>
      <c r="HA63" s="128"/>
      <c r="HB63" s="128"/>
      <c r="HC63" s="128"/>
      <c r="HD63" s="128"/>
      <c r="HE63" s="128"/>
      <c r="HF63" s="128"/>
      <c r="HG63" s="128"/>
      <c r="HH63" s="128"/>
      <c r="HI63" s="128"/>
      <c r="HJ63" s="128"/>
      <c r="HK63" s="128"/>
    </row>
    <row r="64" spans="1:219" ht="20.100000000000001"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row>
    <row r="65" spans="1:219" ht="20.100000000000001"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c r="HG65" s="128"/>
      <c r="HH65" s="128"/>
      <c r="HI65" s="128"/>
      <c r="HJ65" s="128"/>
      <c r="HK65" s="128"/>
    </row>
    <row r="66" spans="1:219" ht="20.100000000000001"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row>
    <row r="67" spans="1:219" ht="20.100000000000001"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row>
    <row r="68" spans="1:219" ht="20.100000000000001"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row>
    <row r="69" spans="1:219" ht="20.100000000000001"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row>
    <row r="70" spans="1:219" ht="20.100000000000001"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row>
    <row r="71" spans="1:219" ht="20.100000000000001"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8"/>
      <c r="FF71" s="128"/>
      <c r="FG71" s="128"/>
      <c r="FH71" s="128"/>
      <c r="FI71" s="128"/>
      <c r="FJ71" s="128"/>
      <c r="FK71" s="128"/>
      <c r="FL71" s="128"/>
      <c r="FM71" s="128"/>
      <c r="FN71" s="128"/>
      <c r="FO71" s="128"/>
      <c r="FP71" s="128"/>
      <c r="FQ71" s="128"/>
      <c r="FR71" s="128"/>
      <c r="FS71" s="128"/>
      <c r="FT71" s="128"/>
      <c r="FU71" s="128"/>
      <c r="FV71" s="128"/>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c r="HG71" s="128"/>
      <c r="HH71" s="128"/>
      <c r="HI71" s="128"/>
      <c r="HJ71" s="128"/>
      <c r="HK71" s="128"/>
    </row>
    <row r="72" spans="1:219" ht="20.100000000000001"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row>
    <row r="73" spans="1:219" ht="20.100000000000001"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c r="HG73" s="128"/>
      <c r="HH73" s="128"/>
      <c r="HI73" s="128"/>
      <c r="HJ73" s="128"/>
      <c r="HK73" s="128"/>
    </row>
    <row r="74" spans="1:219" ht="20.100000000000001"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c r="HG74" s="128"/>
      <c r="HH74" s="128"/>
      <c r="HI74" s="128"/>
      <c r="HJ74" s="128"/>
      <c r="HK74" s="128"/>
    </row>
    <row r="75" spans="1:219" ht="20.100000000000001"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c r="HG75" s="128"/>
      <c r="HH75" s="128"/>
      <c r="HI75" s="128"/>
      <c r="HJ75" s="128"/>
      <c r="HK75" s="128"/>
    </row>
    <row r="76" spans="1:219" ht="20.100000000000001"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row>
    <row r="77" spans="1:219" ht="20.100000000000001"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row>
    <row r="78" spans="1:219" ht="20.100000000000001"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c r="HG78" s="128"/>
      <c r="HH78" s="128"/>
      <c r="HI78" s="128"/>
      <c r="HJ78" s="128"/>
      <c r="HK78" s="128"/>
    </row>
    <row r="79" spans="1:219" ht="20.100000000000001"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128"/>
      <c r="GB79" s="128"/>
      <c r="GC79" s="128"/>
      <c r="GD79" s="128"/>
      <c r="GE79" s="128"/>
      <c r="GF79" s="128"/>
      <c r="GG79" s="128"/>
      <c r="GH79" s="128"/>
      <c r="GI79" s="128"/>
      <c r="GJ79" s="128"/>
      <c r="GK79" s="128"/>
      <c r="GL79" s="128"/>
      <c r="GM79" s="128"/>
      <c r="GN79" s="128"/>
      <c r="GO79" s="128"/>
      <c r="GP79" s="128"/>
      <c r="GQ79" s="128"/>
      <c r="GR79" s="128"/>
      <c r="GS79" s="128"/>
      <c r="GT79" s="128"/>
      <c r="GU79" s="128"/>
      <c r="GV79" s="128"/>
      <c r="GW79" s="128"/>
      <c r="GX79" s="128"/>
      <c r="GY79" s="128"/>
      <c r="GZ79" s="128"/>
      <c r="HA79" s="128"/>
      <c r="HB79" s="128"/>
      <c r="HC79" s="128"/>
      <c r="HD79" s="128"/>
      <c r="HE79" s="128"/>
      <c r="HF79" s="128"/>
      <c r="HG79" s="128"/>
      <c r="HH79" s="128"/>
      <c r="HI79" s="128"/>
      <c r="HJ79" s="128"/>
      <c r="HK79" s="128"/>
    </row>
    <row r="80" spans="1:219" ht="20.100000000000001"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row>
    <row r="81" spans="1:219" ht="20.100000000000001"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row>
    <row r="82" spans="1:219" ht="20.100000000000001"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row>
    <row r="83" spans="1:219" ht="20.100000000000001"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row>
    <row r="84" spans="1:219" ht="20.100000000000001"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row>
    <row r="85" spans="1:219" ht="20.100000000000001"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row>
    <row r="86" spans="1:219" ht="20.100000000000001"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row>
    <row r="87" spans="1:219" ht="20.100000000000001"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row>
    <row r="88" spans="1:219" ht="20.100000000000001"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row>
    <row r="89" spans="1:219" ht="20.100000000000001"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row>
    <row r="90" spans="1:219" ht="20.100000000000001"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c r="GR90" s="128"/>
      <c r="GS90" s="128"/>
      <c r="GT90" s="128"/>
      <c r="GU90" s="128"/>
      <c r="GV90" s="128"/>
      <c r="GW90" s="128"/>
    </row>
    <row r="91" spans="1:219" ht="20.100000000000001"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row>
    <row r="92" spans="1:219" ht="20.100000000000001"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row>
    <row r="93" spans="1:219" ht="20.100000000000001"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row>
    <row r="94" spans="1:219" ht="20.100000000000001"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row>
    <row r="95" spans="1:219" ht="20.100000000000001"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row>
    <row r="96" spans="1:219" ht="20.100000000000001"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c r="GS96" s="128"/>
      <c r="GT96" s="128"/>
      <c r="GU96" s="128"/>
      <c r="GV96" s="128"/>
      <c r="GW96" s="128"/>
    </row>
    <row r="97" spans="1:205" ht="20.100000000000001"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row>
    <row r="98" spans="1:205" ht="20.100000000000001"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row>
    <row r="99" spans="1:205" ht="20.100000000000001"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row>
    <row r="100" spans="1:205" ht="20.100000000000001"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row>
    <row r="101" spans="1:205" ht="20.100000000000001"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row>
    <row r="102" spans="1:205" ht="20.100000000000001"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c r="GR102" s="128"/>
      <c r="GS102" s="128"/>
      <c r="GT102" s="128"/>
      <c r="GU102" s="128"/>
      <c r="GV102" s="128"/>
      <c r="GW102" s="128"/>
    </row>
    <row r="103" spans="1:205" ht="20.100000000000001"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c r="GR103" s="128"/>
      <c r="GS103" s="128"/>
      <c r="GT103" s="128"/>
      <c r="GU103" s="128"/>
      <c r="GV103" s="128"/>
      <c r="GW103" s="128"/>
    </row>
    <row r="104" spans="1:205" ht="20.100000000000001"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row>
    <row r="105" spans="1:205" ht="20.100000000000001"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row>
    <row r="106" spans="1:205" ht="20.100000000000001"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row>
    <row r="107" spans="1:205" ht="20.100000000000001"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c r="GR107" s="128"/>
      <c r="GS107" s="128"/>
      <c r="GT107" s="128"/>
      <c r="GU107" s="128"/>
      <c r="GV107" s="128"/>
      <c r="GW107" s="128"/>
    </row>
    <row r="108" spans="1:205" ht="20.100000000000001"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row>
    <row r="109" spans="1:205" ht="20.100000000000001"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c r="GR109" s="128"/>
      <c r="GS109" s="128"/>
      <c r="GT109" s="128"/>
      <c r="GU109" s="128"/>
      <c r="GV109" s="128"/>
      <c r="GW109" s="128"/>
    </row>
    <row r="110" spans="1:205" ht="20.100000000000001"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row>
    <row r="111" spans="1:205" ht="20.100000000000001"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row>
    <row r="112" spans="1:205" ht="20.100000000000001"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row>
    <row r="113" spans="1:205" ht="20.100000000000001"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row>
    <row r="114" spans="1:205" ht="20.100000000000001"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c r="GR114" s="128"/>
      <c r="GS114" s="128"/>
      <c r="GT114" s="128"/>
      <c r="GU114" s="128"/>
      <c r="GV114" s="128"/>
      <c r="GW114" s="128"/>
    </row>
    <row r="115" spans="1:205" ht="20.100000000000001"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row>
    <row r="116" spans="1:205" ht="20.100000000000001"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c r="DP116" s="128"/>
      <c r="DQ116" s="128"/>
      <c r="DR116" s="128"/>
      <c r="DS116" s="128"/>
      <c r="DT116" s="128"/>
      <c r="DU116" s="128"/>
      <c r="DV116" s="128"/>
      <c r="DW116" s="128"/>
      <c r="DX116" s="128"/>
      <c r="DY116" s="128"/>
      <c r="DZ116" s="128"/>
      <c r="EA116" s="128"/>
      <c r="EB116" s="128"/>
      <c r="EC116" s="128"/>
      <c r="ED116" s="128"/>
      <c r="EE116" s="128"/>
      <c r="EF116" s="128"/>
      <c r="EG116" s="128"/>
      <c r="EH116" s="128"/>
      <c r="EI116" s="128"/>
      <c r="EJ116" s="128"/>
      <c r="EK116" s="128"/>
      <c r="EL116" s="128"/>
      <c r="EM116" s="128"/>
      <c r="EN116" s="128"/>
      <c r="EO116" s="128"/>
      <c r="EP116" s="128"/>
      <c r="EQ116" s="128"/>
      <c r="ER116" s="128"/>
      <c r="ES116" s="128"/>
      <c r="ET116" s="128"/>
      <c r="EU116" s="128"/>
      <c r="EV116" s="128"/>
      <c r="EW116" s="128"/>
      <c r="EX116" s="128"/>
      <c r="EY116" s="128"/>
      <c r="EZ116" s="128"/>
      <c r="FA116" s="128"/>
      <c r="FB116" s="128"/>
      <c r="FC116" s="128"/>
      <c r="FD116" s="128"/>
      <c r="FE116" s="128"/>
      <c r="FF116" s="128"/>
      <c r="FG116" s="128"/>
      <c r="FH116" s="128"/>
      <c r="FI116" s="128"/>
      <c r="FJ116" s="128"/>
      <c r="FK116" s="128"/>
      <c r="FL116" s="128"/>
      <c r="FM116" s="128"/>
      <c r="FN116" s="128"/>
      <c r="FO116" s="128"/>
      <c r="FP116" s="128"/>
      <c r="FQ116" s="128"/>
      <c r="FR116" s="128"/>
      <c r="FS116" s="128"/>
      <c r="FT116" s="128"/>
      <c r="FU116" s="128"/>
      <c r="FV116" s="128"/>
      <c r="FW116" s="128"/>
      <c r="FX116" s="128"/>
      <c r="FY116" s="128"/>
      <c r="FZ116" s="128"/>
      <c r="GA116" s="128"/>
      <c r="GB116" s="128"/>
      <c r="GC116" s="128"/>
      <c r="GD116" s="128"/>
      <c r="GE116" s="128"/>
      <c r="GF116" s="128"/>
      <c r="GG116" s="128"/>
      <c r="GH116" s="128"/>
      <c r="GI116" s="128"/>
      <c r="GJ116" s="128"/>
      <c r="GK116" s="128"/>
      <c r="GL116" s="128"/>
      <c r="GM116" s="128"/>
      <c r="GN116" s="128"/>
      <c r="GO116" s="128"/>
      <c r="GP116" s="128"/>
      <c r="GQ116" s="128"/>
      <c r="GR116" s="128"/>
      <c r="GS116" s="128"/>
      <c r="GT116" s="128"/>
      <c r="GU116" s="128"/>
      <c r="GV116" s="128"/>
      <c r="GW116" s="128"/>
    </row>
    <row r="117" spans="1:205" ht="20.100000000000001"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row>
    <row r="118" spans="1:205" ht="20.100000000000001"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c r="DP118" s="128"/>
      <c r="DQ118" s="128"/>
      <c r="DR118" s="128"/>
      <c r="DS118" s="128"/>
      <c r="DT118" s="128"/>
      <c r="DU118" s="128"/>
      <c r="DV118" s="128"/>
      <c r="DW118" s="128"/>
      <c r="DX118" s="128"/>
      <c r="DY118" s="128"/>
      <c r="DZ118" s="128"/>
      <c r="EA118" s="128"/>
      <c r="EB118" s="128"/>
      <c r="EC118" s="128"/>
      <c r="ED118" s="128"/>
      <c r="EE118" s="128"/>
      <c r="EF118" s="128"/>
      <c r="EG118" s="128"/>
      <c r="EH118" s="128"/>
      <c r="EI118" s="128"/>
      <c r="EJ118" s="128"/>
      <c r="EK118" s="128"/>
      <c r="EL118" s="128"/>
      <c r="EM118" s="128"/>
      <c r="EN118" s="128"/>
      <c r="EO118" s="128"/>
      <c r="EP118" s="128"/>
      <c r="EQ118" s="128"/>
      <c r="ER118" s="128"/>
      <c r="ES118" s="128"/>
      <c r="ET118" s="128"/>
      <c r="EU118" s="128"/>
      <c r="EV118" s="128"/>
      <c r="EW118" s="128"/>
      <c r="EX118" s="128"/>
      <c r="EY118" s="128"/>
      <c r="EZ118" s="128"/>
      <c r="FA118" s="128"/>
      <c r="FB118" s="128"/>
      <c r="FC118" s="128"/>
      <c r="FD118" s="128"/>
      <c r="FE118" s="128"/>
      <c r="FF118" s="128"/>
      <c r="FG118" s="128"/>
      <c r="FH118" s="128"/>
      <c r="FI118" s="128"/>
      <c r="FJ118" s="128"/>
      <c r="FK118" s="128"/>
      <c r="FL118" s="128"/>
      <c r="FM118" s="128"/>
      <c r="FN118" s="128"/>
      <c r="FO118" s="128"/>
      <c r="FP118" s="128"/>
      <c r="FQ118" s="128"/>
      <c r="FR118" s="128"/>
      <c r="FS118" s="128"/>
      <c r="FT118" s="128"/>
      <c r="FU118" s="128"/>
      <c r="FV118" s="128"/>
      <c r="FW118" s="128"/>
      <c r="FX118" s="128"/>
      <c r="FY118" s="128"/>
      <c r="FZ118" s="128"/>
      <c r="GA118" s="128"/>
      <c r="GB118" s="128"/>
      <c r="GC118" s="128"/>
      <c r="GD118" s="128"/>
      <c r="GE118" s="128"/>
      <c r="GF118" s="128"/>
      <c r="GG118" s="128"/>
      <c r="GH118" s="128"/>
      <c r="GI118" s="128"/>
      <c r="GJ118" s="128"/>
      <c r="GK118" s="128"/>
      <c r="GL118" s="128"/>
      <c r="GM118" s="128"/>
      <c r="GN118" s="128"/>
      <c r="GO118" s="128"/>
      <c r="GP118" s="128"/>
      <c r="GQ118" s="128"/>
      <c r="GR118" s="128"/>
      <c r="GS118" s="128"/>
      <c r="GT118" s="128"/>
      <c r="GU118" s="128"/>
      <c r="GV118" s="128"/>
      <c r="GW118" s="128"/>
    </row>
    <row r="119" spans="1:205" ht="20.100000000000001"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8"/>
      <c r="EU119" s="128"/>
      <c r="EV119" s="128"/>
      <c r="EW119" s="128"/>
      <c r="EX119" s="128"/>
      <c r="EY119" s="128"/>
      <c r="EZ119" s="128"/>
      <c r="FA119" s="128"/>
      <c r="FB119" s="128"/>
      <c r="FC119" s="128"/>
      <c r="FD119" s="128"/>
      <c r="FE119" s="128"/>
      <c r="FF119" s="128"/>
      <c r="FG119" s="128"/>
      <c r="FH119" s="128"/>
      <c r="FI119" s="128"/>
      <c r="FJ119" s="128"/>
      <c r="FK119" s="128"/>
      <c r="FL119" s="128"/>
      <c r="FM119" s="128"/>
      <c r="FN119" s="128"/>
      <c r="FO119" s="128"/>
      <c r="FP119" s="128"/>
      <c r="FQ119" s="128"/>
      <c r="FR119" s="128"/>
      <c r="FS119" s="128"/>
      <c r="FT119" s="128"/>
      <c r="FU119" s="128"/>
      <c r="FV119" s="128"/>
      <c r="FW119" s="128"/>
      <c r="FX119" s="128"/>
      <c r="FY119" s="128"/>
      <c r="FZ119" s="128"/>
      <c r="GA119" s="128"/>
      <c r="GB119" s="128"/>
      <c r="GC119" s="128"/>
      <c r="GD119" s="128"/>
      <c r="GE119" s="128"/>
      <c r="GF119" s="128"/>
      <c r="GG119" s="128"/>
      <c r="GH119" s="128"/>
      <c r="GI119" s="128"/>
      <c r="GJ119" s="128"/>
      <c r="GK119" s="128"/>
      <c r="GL119" s="128"/>
      <c r="GM119" s="128"/>
      <c r="GN119" s="128"/>
      <c r="GO119" s="128"/>
      <c r="GP119" s="128"/>
      <c r="GQ119" s="128"/>
      <c r="GR119" s="128"/>
      <c r="GS119" s="128"/>
      <c r="GT119" s="128"/>
      <c r="GU119" s="128"/>
      <c r="GV119" s="128"/>
      <c r="GW119" s="128"/>
    </row>
    <row r="120" spans="1:205" ht="20.100000000000001"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28"/>
      <c r="EJ120" s="128"/>
      <c r="EK120" s="128"/>
      <c r="EL120" s="128"/>
      <c r="EM120" s="128"/>
      <c r="EN120" s="128"/>
      <c r="EO120" s="128"/>
      <c r="EP120" s="128"/>
      <c r="EQ120" s="128"/>
      <c r="ER120" s="128"/>
      <c r="ES120" s="128"/>
      <c r="ET120" s="128"/>
      <c r="EU120" s="128"/>
      <c r="EV120" s="128"/>
      <c r="EW120" s="128"/>
      <c r="EX120" s="128"/>
      <c r="EY120" s="128"/>
      <c r="EZ120" s="128"/>
      <c r="FA120" s="128"/>
      <c r="FB120" s="128"/>
      <c r="FC120" s="128"/>
      <c r="FD120" s="128"/>
      <c r="FE120" s="128"/>
      <c r="FF120" s="128"/>
      <c r="FG120" s="128"/>
      <c r="FH120" s="128"/>
      <c r="FI120" s="128"/>
      <c r="FJ120" s="128"/>
      <c r="FK120" s="128"/>
      <c r="FL120" s="128"/>
      <c r="FM120" s="128"/>
      <c r="FN120" s="128"/>
      <c r="FO120" s="128"/>
      <c r="FP120" s="128"/>
      <c r="FQ120" s="128"/>
      <c r="FR120" s="128"/>
      <c r="FS120" s="128"/>
      <c r="FT120" s="128"/>
      <c r="FU120" s="128"/>
      <c r="FV120" s="128"/>
      <c r="FW120" s="128"/>
      <c r="FX120" s="128"/>
      <c r="FY120" s="128"/>
      <c r="FZ120" s="128"/>
      <c r="GA120" s="128"/>
      <c r="GB120" s="128"/>
      <c r="GC120" s="128"/>
      <c r="GD120" s="128"/>
      <c r="GE120" s="128"/>
      <c r="GF120" s="128"/>
      <c r="GG120" s="128"/>
      <c r="GH120" s="128"/>
      <c r="GI120" s="128"/>
      <c r="GJ120" s="128"/>
      <c r="GK120" s="128"/>
      <c r="GL120" s="128"/>
      <c r="GM120" s="128"/>
      <c r="GN120" s="128"/>
      <c r="GO120" s="128"/>
      <c r="GP120" s="128"/>
      <c r="GQ120" s="128"/>
      <c r="GR120" s="128"/>
      <c r="GS120" s="128"/>
      <c r="GT120" s="128"/>
      <c r="GU120" s="128"/>
      <c r="GV120" s="128"/>
      <c r="GW120" s="128"/>
    </row>
    <row r="121" spans="1:205" ht="20.100000000000001"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128"/>
      <c r="FX121" s="128"/>
      <c r="FY121" s="128"/>
      <c r="FZ121" s="128"/>
      <c r="GA121" s="128"/>
      <c r="GB121" s="128"/>
      <c r="GC121" s="128"/>
      <c r="GD121" s="128"/>
      <c r="GE121" s="128"/>
      <c r="GF121" s="128"/>
      <c r="GG121" s="128"/>
      <c r="GH121" s="128"/>
      <c r="GI121" s="128"/>
      <c r="GJ121" s="128"/>
      <c r="GK121" s="128"/>
      <c r="GL121" s="128"/>
      <c r="GM121" s="128"/>
      <c r="GN121" s="128"/>
      <c r="GO121" s="128"/>
      <c r="GP121" s="128"/>
      <c r="GQ121" s="128"/>
      <c r="GR121" s="128"/>
      <c r="GS121" s="128"/>
      <c r="GT121" s="128"/>
      <c r="GU121" s="128"/>
      <c r="GV121" s="128"/>
      <c r="GW121" s="128"/>
    </row>
    <row r="122" spans="1:205" ht="20.100000000000001"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128"/>
      <c r="FX122" s="128"/>
      <c r="FY122" s="128"/>
      <c r="FZ122" s="128"/>
      <c r="GA122" s="128"/>
      <c r="GB122" s="128"/>
      <c r="GC122" s="128"/>
      <c r="GD122" s="128"/>
      <c r="GE122" s="128"/>
      <c r="GF122" s="128"/>
      <c r="GG122" s="128"/>
      <c r="GH122" s="128"/>
      <c r="GI122" s="128"/>
      <c r="GJ122" s="128"/>
      <c r="GK122" s="128"/>
      <c r="GL122" s="128"/>
      <c r="GM122" s="128"/>
      <c r="GN122" s="128"/>
      <c r="GO122" s="128"/>
      <c r="GP122" s="128"/>
      <c r="GQ122" s="128"/>
      <c r="GR122" s="128"/>
      <c r="GS122" s="128"/>
      <c r="GT122" s="128"/>
      <c r="GU122" s="128"/>
      <c r="GV122" s="128"/>
      <c r="GW122" s="128"/>
    </row>
    <row r="123" spans="1:205" ht="20.100000000000001"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28"/>
      <c r="EB123" s="128"/>
      <c r="EC123" s="128"/>
      <c r="ED123" s="128"/>
      <c r="EE123" s="128"/>
      <c r="EF123" s="128"/>
      <c r="EG123" s="128"/>
      <c r="EH123" s="128"/>
      <c r="EI123" s="128"/>
      <c r="EJ123" s="128"/>
      <c r="EK123" s="128"/>
      <c r="EL123" s="128"/>
      <c r="EM123" s="128"/>
      <c r="EN123" s="128"/>
      <c r="EO123" s="128"/>
      <c r="EP123" s="128"/>
      <c r="EQ123" s="128"/>
      <c r="ER123" s="128"/>
      <c r="ES123" s="128"/>
      <c r="ET123" s="128"/>
      <c r="EU123" s="128"/>
      <c r="EV123" s="128"/>
      <c r="EW123" s="128"/>
      <c r="EX123" s="128"/>
      <c r="EY123" s="128"/>
      <c r="EZ123" s="128"/>
      <c r="FA123" s="128"/>
      <c r="FB123" s="128"/>
      <c r="FC123" s="128"/>
      <c r="FD123" s="128"/>
      <c r="FE123" s="128"/>
      <c r="FF123" s="128"/>
      <c r="FG123" s="128"/>
      <c r="FH123" s="128"/>
      <c r="FI123" s="128"/>
      <c r="FJ123" s="128"/>
      <c r="FK123" s="128"/>
      <c r="FL123" s="128"/>
      <c r="FM123" s="128"/>
      <c r="FN123" s="128"/>
      <c r="FO123" s="128"/>
      <c r="FP123" s="128"/>
      <c r="FQ123" s="128"/>
      <c r="FR123" s="128"/>
      <c r="FS123" s="128"/>
      <c r="FT123" s="128"/>
      <c r="FU123" s="128"/>
      <c r="FV123" s="128"/>
      <c r="FW123" s="128"/>
      <c r="FX123" s="128"/>
      <c r="FY123" s="128"/>
      <c r="FZ123" s="128"/>
      <c r="GA123" s="128"/>
      <c r="GB123" s="128"/>
      <c r="GC123" s="128"/>
      <c r="GD123" s="128"/>
      <c r="GE123" s="128"/>
      <c r="GF123" s="128"/>
      <c r="GG123" s="128"/>
      <c r="GH123" s="128"/>
      <c r="GI123" s="128"/>
      <c r="GJ123" s="128"/>
      <c r="GK123" s="128"/>
      <c r="GL123" s="128"/>
      <c r="GM123" s="128"/>
      <c r="GN123" s="128"/>
      <c r="GO123" s="128"/>
      <c r="GP123" s="128"/>
      <c r="GQ123" s="128"/>
      <c r="GR123" s="128"/>
      <c r="GS123" s="128"/>
      <c r="GT123" s="128"/>
      <c r="GU123" s="128"/>
      <c r="GV123" s="128"/>
      <c r="GW123" s="128"/>
    </row>
    <row r="124" spans="1:205" ht="20.100000000000001"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c r="DP124" s="128"/>
      <c r="DQ124" s="128"/>
      <c r="DR124" s="128"/>
      <c r="DS124" s="128"/>
      <c r="DT124" s="128"/>
      <c r="DU124" s="128"/>
      <c r="DV124" s="128"/>
      <c r="DW124" s="128"/>
      <c r="DX124" s="128"/>
      <c r="DY124" s="128"/>
      <c r="DZ124" s="128"/>
      <c r="EA124" s="128"/>
      <c r="EB124" s="128"/>
      <c r="EC124" s="128"/>
      <c r="ED124" s="128"/>
      <c r="EE124" s="128"/>
      <c r="EF124" s="128"/>
      <c r="EG124" s="128"/>
      <c r="EH124" s="128"/>
      <c r="EI124" s="128"/>
      <c r="EJ124" s="128"/>
      <c r="EK124" s="128"/>
      <c r="EL124" s="128"/>
      <c r="EM124" s="128"/>
      <c r="EN124" s="128"/>
      <c r="EO124" s="128"/>
      <c r="EP124" s="128"/>
      <c r="EQ124" s="128"/>
      <c r="ER124" s="128"/>
      <c r="ES124" s="128"/>
      <c r="ET124" s="128"/>
      <c r="EU124" s="128"/>
      <c r="EV124" s="128"/>
      <c r="EW124" s="128"/>
      <c r="EX124" s="128"/>
      <c r="EY124" s="128"/>
      <c r="EZ124" s="128"/>
      <c r="FA124" s="128"/>
      <c r="FB124" s="128"/>
      <c r="FC124" s="128"/>
      <c r="FD124" s="128"/>
      <c r="FE124" s="128"/>
      <c r="FF124" s="128"/>
      <c r="FG124" s="128"/>
      <c r="FH124" s="128"/>
      <c r="FI124" s="128"/>
      <c r="FJ124" s="128"/>
      <c r="FK124" s="128"/>
      <c r="FL124" s="128"/>
      <c r="FM124" s="128"/>
      <c r="FN124" s="128"/>
      <c r="FO124" s="128"/>
      <c r="FP124" s="128"/>
      <c r="FQ124" s="128"/>
      <c r="FR124" s="128"/>
      <c r="FS124" s="128"/>
      <c r="FT124" s="128"/>
      <c r="FU124" s="128"/>
      <c r="FV124" s="128"/>
      <c r="FW124" s="128"/>
      <c r="FX124" s="128"/>
      <c r="FY124" s="128"/>
      <c r="FZ124" s="128"/>
      <c r="GA124" s="128"/>
      <c r="GB124" s="128"/>
      <c r="GC124" s="128"/>
      <c r="GD124" s="128"/>
      <c r="GE124" s="128"/>
      <c r="GF124" s="128"/>
      <c r="GG124" s="128"/>
      <c r="GH124" s="128"/>
      <c r="GI124" s="128"/>
      <c r="GJ124" s="128"/>
      <c r="GK124" s="128"/>
      <c r="GL124" s="128"/>
      <c r="GM124" s="128"/>
      <c r="GN124" s="128"/>
      <c r="GO124" s="128"/>
      <c r="GP124" s="128"/>
      <c r="GQ124" s="128"/>
      <c r="GR124" s="128"/>
      <c r="GS124" s="128"/>
      <c r="GT124" s="128"/>
      <c r="GU124" s="128"/>
      <c r="GV124" s="128"/>
      <c r="GW124" s="128"/>
    </row>
    <row r="125" spans="1:205" ht="20.100000000000001"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c r="DP125" s="128"/>
      <c r="DQ125" s="128"/>
      <c r="DR125" s="128"/>
      <c r="DS125" s="128"/>
      <c r="DT125" s="128"/>
      <c r="DU125" s="128"/>
      <c r="DV125" s="128"/>
      <c r="DW125" s="128"/>
      <c r="DX125" s="128"/>
      <c r="DY125" s="128"/>
      <c r="DZ125" s="128"/>
      <c r="EA125" s="128"/>
      <c r="EB125" s="128"/>
      <c r="EC125" s="128"/>
      <c r="ED125" s="128"/>
      <c r="EE125" s="128"/>
      <c r="EF125" s="128"/>
      <c r="EG125" s="128"/>
      <c r="EH125" s="128"/>
      <c r="EI125" s="128"/>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8"/>
      <c r="FU125" s="128"/>
      <c r="FV125" s="128"/>
      <c r="FW125" s="128"/>
      <c r="FX125" s="128"/>
      <c r="FY125" s="128"/>
      <c r="FZ125" s="128"/>
      <c r="GA125" s="128"/>
      <c r="GB125" s="128"/>
      <c r="GC125" s="128"/>
      <c r="GD125" s="128"/>
      <c r="GE125" s="128"/>
      <c r="GF125" s="128"/>
      <c r="GG125" s="128"/>
      <c r="GH125" s="128"/>
      <c r="GI125" s="128"/>
      <c r="GJ125" s="128"/>
      <c r="GK125" s="128"/>
      <c r="GL125" s="128"/>
      <c r="GM125" s="128"/>
      <c r="GN125" s="128"/>
      <c r="GO125" s="128"/>
      <c r="GP125" s="128"/>
      <c r="GQ125" s="128"/>
      <c r="GR125" s="128"/>
      <c r="GS125" s="128"/>
      <c r="GT125" s="128"/>
      <c r="GU125" s="128"/>
      <c r="GV125" s="128"/>
      <c r="GW125" s="128"/>
    </row>
    <row r="126" spans="1:205" ht="20.100000000000001"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c r="DP126" s="128"/>
      <c r="DQ126" s="128"/>
      <c r="DR126" s="128"/>
      <c r="DS126" s="128"/>
      <c r="DT126" s="128"/>
      <c r="DU126" s="128"/>
      <c r="DV126" s="128"/>
      <c r="DW126" s="128"/>
      <c r="DX126" s="128"/>
      <c r="DY126" s="128"/>
      <c r="DZ126" s="128"/>
      <c r="EA126" s="128"/>
      <c r="EB126" s="128"/>
      <c r="EC126" s="128"/>
      <c r="ED126" s="128"/>
      <c r="EE126" s="128"/>
      <c r="EF126" s="128"/>
      <c r="EG126" s="128"/>
      <c r="EH126" s="128"/>
      <c r="EI126" s="128"/>
      <c r="EJ126" s="128"/>
      <c r="EK126" s="128"/>
      <c r="EL126" s="128"/>
      <c r="EM126" s="128"/>
      <c r="EN126" s="128"/>
      <c r="EO126" s="128"/>
      <c r="EP126" s="128"/>
      <c r="EQ126" s="128"/>
      <c r="ER126" s="128"/>
      <c r="ES126" s="128"/>
      <c r="ET126" s="128"/>
      <c r="EU126" s="128"/>
      <c r="EV126" s="128"/>
      <c r="EW126" s="128"/>
      <c r="EX126" s="128"/>
      <c r="EY126" s="128"/>
      <c r="EZ126" s="128"/>
      <c r="FA126" s="128"/>
      <c r="FB126" s="128"/>
      <c r="FC126" s="128"/>
      <c r="FD126" s="128"/>
      <c r="FE126" s="128"/>
      <c r="FF126" s="128"/>
      <c r="FG126" s="128"/>
      <c r="FH126" s="128"/>
      <c r="FI126" s="128"/>
      <c r="FJ126" s="128"/>
      <c r="FK126" s="128"/>
      <c r="FL126" s="128"/>
      <c r="FM126" s="128"/>
      <c r="FN126" s="128"/>
      <c r="FO126" s="128"/>
      <c r="FP126" s="128"/>
      <c r="FQ126" s="128"/>
      <c r="FR126" s="128"/>
      <c r="FS126" s="128"/>
      <c r="FT126" s="128"/>
      <c r="FU126" s="128"/>
      <c r="FV126" s="128"/>
      <c r="FW126" s="128"/>
      <c r="FX126" s="128"/>
      <c r="FY126" s="128"/>
      <c r="FZ126" s="128"/>
      <c r="GA126" s="128"/>
      <c r="GB126" s="128"/>
      <c r="GC126" s="128"/>
      <c r="GD126" s="128"/>
      <c r="GE126" s="128"/>
      <c r="GF126" s="128"/>
      <c r="GG126" s="128"/>
      <c r="GH126" s="128"/>
      <c r="GI126" s="128"/>
      <c r="GJ126" s="128"/>
      <c r="GK126" s="128"/>
      <c r="GL126" s="128"/>
      <c r="GM126" s="128"/>
      <c r="GN126" s="128"/>
      <c r="GO126" s="128"/>
      <c r="GP126" s="128"/>
      <c r="GQ126" s="128"/>
      <c r="GR126" s="128"/>
      <c r="GS126" s="128"/>
      <c r="GT126" s="128"/>
      <c r="GU126" s="128"/>
      <c r="GV126" s="128"/>
      <c r="GW126" s="128"/>
    </row>
    <row r="127" spans="1:205" ht="20.100000000000001"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8"/>
      <c r="EU127" s="128"/>
      <c r="EV127" s="128"/>
      <c r="EW127" s="128"/>
      <c r="EX127" s="128"/>
      <c r="EY127" s="128"/>
      <c r="EZ127" s="128"/>
      <c r="FA127" s="128"/>
      <c r="FB127" s="128"/>
      <c r="FC127" s="128"/>
      <c r="FD127" s="128"/>
      <c r="FE127" s="128"/>
      <c r="FF127" s="128"/>
      <c r="FG127" s="128"/>
      <c r="FH127" s="128"/>
      <c r="FI127" s="128"/>
      <c r="FJ127" s="128"/>
      <c r="FK127" s="128"/>
      <c r="FL127" s="128"/>
      <c r="FM127" s="128"/>
      <c r="FN127" s="128"/>
      <c r="FO127" s="128"/>
      <c r="FP127" s="128"/>
      <c r="FQ127" s="128"/>
      <c r="FR127" s="128"/>
      <c r="FS127" s="128"/>
      <c r="FT127" s="128"/>
      <c r="FU127" s="128"/>
      <c r="FV127" s="128"/>
      <c r="FW127" s="128"/>
      <c r="FX127" s="128"/>
      <c r="FY127" s="128"/>
      <c r="FZ127" s="128"/>
      <c r="GA127" s="128"/>
      <c r="GB127" s="128"/>
      <c r="GC127" s="128"/>
      <c r="GD127" s="128"/>
      <c r="GE127" s="128"/>
      <c r="GF127" s="128"/>
      <c r="GG127" s="128"/>
      <c r="GH127" s="128"/>
      <c r="GI127" s="128"/>
      <c r="GJ127" s="128"/>
      <c r="GK127" s="128"/>
      <c r="GL127" s="128"/>
      <c r="GM127" s="128"/>
      <c r="GN127" s="128"/>
      <c r="GO127" s="128"/>
      <c r="GP127" s="128"/>
      <c r="GQ127" s="128"/>
      <c r="GR127" s="128"/>
      <c r="GS127" s="128"/>
      <c r="GT127" s="128"/>
      <c r="GU127" s="128"/>
      <c r="GV127" s="128"/>
      <c r="GW127" s="128"/>
    </row>
    <row r="128" spans="1:205" ht="20.100000000000001"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28"/>
      <c r="EJ128" s="128"/>
      <c r="EK128" s="128"/>
      <c r="EL128" s="128"/>
      <c r="EM128" s="128"/>
      <c r="EN128" s="128"/>
      <c r="EO128" s="128"/>
      <c r="EP128" s="128"/>
      <c r="EQ128" s="128"/>
      <c r="ER128" s="128"/>
      <c r="ES128" s="128"/>
      <c r="ET128" s="128"/>
      <c r="EU128" s="128"/>
      <c r="EV128" s="128"/>
      <c r="EW128" s="128"/>
      <c r="EX128" s="128"/>
      <c r="EY128" s="128"/>
      <c r="EZ128" s="128"/>
      <c r="FA128" s="128"/>
      <c r="FB128" s="128"/>
      <c r="FC128" s="128"/>
      <c r="FD128" s="128"/>
      <c r="FE128" s="128"/>
      <c r="FF128" s="128"/>
      <c r="FG128" s="128"/>
      <c r="FH128" s="128"/>
      <c r="FI128" s="128"/>
      <c r="FJ128" s="128"/>
      <c r="FK128" s="128"/>
      <c r="FL128" s="128"/>
      <c r="FM128" s="128"/>
      <c r="FN128" s="128"/>
      <c r="FO128" s="128"/>
      <c r="FP128" s="128"/>
      <c r="FQ128" s="128"/>
      <c r="FR128" s="128"/>
      <c r="FS128" s="128"/>
      <c r="FT128" s="128"/>
      <c r="FU128" s="128"/>
      <c r="FV128" s="128"/>
      <c r="FW128" s="128"/>
      <c r="FX128" s="128"/>
      <c r="FY128" s="128"/>
      <c r="FZ128" s="128"/>
      <c r="GA128" s="128"/>
      <c r="GB128" s="128"/>
      <c r="GC128" s="128"/>
      <c r="GD128" s="128"/>
      <c r="GE128" s="128"/>
      <c r="GF128" s="128"/>
      <c r="GG128" s="128"/>
      <c r="GH128" s="128"/>
      <c r="GI128" s="128"/>
      <c r="GJ128" s="128"/>
      <c r="GK128" s="128"/>
      <c r="GL128" s="128"/>
      <c r="GM128" s="128"/>
      <c r="GN128" s="128"/>
      <c r="GO128" s="128"/>
      <c r="GP128" s="128"/>
      <c r="GQ128" s="128"/>
      <c r="GR128" s="128"/>
      <c r="GS128" s="128"/>
      <c r="GT128" s="128"/>
      <c r="GU128" s="128"/>
      <c r="GV128" s="128"/>
      <c r="GW128" s="128"/>
    </row>
    <row r="129" spans="7:205" ht="20.100000000000001" customHeight="1">
      <c r="G129" s="126"/>
      <c r="H129" s="126"/>
      <c r="I129" s="126"/>
      <c r="J129" s="126"/>
      <c r="K129" s="126"/>
      <c r="L129" s="126"/>
      <c r="M129" s="126"/>
      <c r="N129" s="126"/>
      <c r="O129" s="126"/>
      <c r="P129" s="126"/>
      <c r="Q129" s="126"/>
      <c r="R129" s="126"/>
      <c r="S129" s="126"/>
      <c r="T129" s="126"/>
      <c r="U129" s="126"/>
      <c r="V129" s="126"/>
      <c r="W129" s="126"/>
      <c r="X129" s="126"/>
      <c r="Y129" s="126"/>
      <c r="Z129" s="126"/>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128"/>
      <c r="DV129" s="128"/>
      <c r="DW129" s="128"/>
      <c r="DX129" s="128"/>
      <c r="DY129" s="128"/>
      <c r="DZ129" s="128"/>
      <c r="EA129" s="128"/>
      <c r="EB129" s="128"/>
      <c r="EC129" s="128"/>
      <c r="ED129" s="128"/>
      <c r="EE129" s="128"/>
      <c r="EF129" s="128"/>
      <c r="EG129" s="128"/>
      <c r="EH129" s="128"/>
      <c r="EI129" s="128"/>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8"/>
      <c r="FU129" s="128"/>
      <c r="FV129" s="128"/>
      <c r="FW129" s="128"/>
      <c r="FX129" s="128"/>
      <c r="FY129" s="128"/>
      <c r="FZ129" s="128"/>
      <c r="GA129" s="128"/>
      <c r="GB129" s="128"/>
      <c r="GC129" s="128"/>
      <c r="GD129" s="128"/>
      <c r="GE129" s="128"/>
      <c r="GF129" s="128"/>
      <c r="GG129" s="128"/>
      <c r="GH129" s="128"/>
      <c r="GI129" s="128"/>
      <c r="GJ129" s="128"/>
      <c r="GK129" s="128"/>
      <c r="GL129" s="128"/>
      <c r="GM129" s="128"/>
      <c r="GN129" s="128"/>
      <c r="GO129" s="128"/>
      <c r="GP129" s="128"/>
      <c r="GQ129" s="128"/>
      <c r="GR129" s="128"/>
      <c r="GS129" s="128"/>
      <c r="GT129" s="128"/>
      <c r="GU129" s="128"/>
      <c r="GV129" s="128"/>
      <c r="GW129" s="128"/>
    </row>
    <row r="130" spans="7:205" ht="20.100000000000001" customHeight="1">
      <c r="G130" s="126"/>
      <c r="H130" s="126"/>
      <c r="I130" s="126"/>
      <c r="J130" s="126"/>
      <c r="K130" s="126"/>
      <c r="L130" s="126"/>
      <c r="M130" s="126"/>
      <c r="N130" s="126"/>
      <c r="O130" s="126"/>
      <c r="P130" s="126"/>
      <c r="Q130" s="126"/>
      <c r="R130" s="126"/>
      <c r="S130" s="126"/>
      <c r="T130" s="126"/>
      <c r="U130" s="126"/>
      <c r="V130" s="126"/>
      <c r="W130" s="126"/>
      <c r="X130" s="126"/>
      <c r="Y130" s="126"/>
      <c r="Z130" s="126"/>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8"/>
      <c r="EU130" s="128"/>
      <c r="EV130" s="128"/>
      <c r="EW130" s="128"/>
      <c r="EX130" s="128"/>
      <c r="EY130" s="128"/>
      <c r="EZ130" s="128"/>
      <c r="FA130" s="128"/>
      <c r="FB130" s="128"/>
      <c r="FC130" s="128"/>
      <c r="FD130" s="128"/>
      <c r="FE130" s="128"/>
      <c r="FF130" s="128"/>
      <c r="FG130" s="128"/>
      <c r="FH130" s="128"/>
      <c r="FI130" s="128"/>
      <c r="FJ130" s="128"/>
      <c r="FK130" s="128"/>
      <c r="FL130" s="128"/>
      <c r="FM130" s="128"/>
      <c r="FN130" s="128"/>
      <c r="FO130" s="128"/>
      <c r="FP130" s="128"/>
      <c r="FQ130" s="128"/>
      <c r="FR130" s="128"/>
      <c r="FS130" s="128"/>
      <c r="FT130" s="128"/>
      <c r="FU130" s="128"/>
      <c r="FV130" s="128"/>
      <c r="FW130" s="128"/>
      <c r="FX130" s="128"/>
      <c r="FY130" s="128"/>
      <c r="FZ130" s="128"/>
      <c r="GA130" s="128"/>
      <c r="GB130" s="128"/>
      <c r="GC130" s="128"/>
      <c r="GD130" s="128"/>
      <c r="GE130" s="128"/>
      <c r="GF130" s="128"/>
      <c r="GG130" s="128"/>
      <c r="GH130" s="128"/>
      <c r="GI130" s="128"/>
      <c r="GJ130" s="128"/>
      <c r="GK130" s="128"/>
      <c r="GL130" s="128"/>
      <c r="GM130" s="128"/>
      <c r="GN130" s="128"/>
      <c r="GO130" s="128"/>
      <c r="GP130" s="128"/>
      <c r="GQ130" s="128"/>
      <c r="GR130" s="128"/>
      <c r="GS130" s="128"/>
      <c r="GT130" s="128"/>
      <c r="GU130" s="128"/>
      <c r="GV130" s="128"/>
      <c r="GW130" s="128"/>
    </row>
    <row r="131" spans="7:205" ht="20.100000000000001" customHeight="1">
      <c r="G131" s="126"/>
      <c r="H131" s="126"/>
      <c r="I131" s="126"/>
      <c r="J131" s="126"/>
      <c r="K131" s="126"/>
      <c r="L131" s="126"/>
      <c r="M131" s="126"/>
      <c r="N131" s="126"/>
      <c r="O131" s="126"/>
      <c r="P131" s="126"/>
      <c r="Q131" s="126"/>
      <c r="R131" s="126"/>
      <c r="S131" s="126"/>
      <c r="T131" s="126"/>
      <c r="U131" s="126"/>
      <c r="V131" s="126"/>
      <c r="W131" s="126"/>
      <c r="X131" s="126"/>
      <c r="Y131" s="126"/>
      <c r="Z131" s="126"/>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8"/>
      <c r="EU131" s="128"/>
      <c r="EV131" s="128"/>
      <c r="EW131" s="128"/>
      <c r="EX131" s="128"/>
      <c r="EY131" s="128"/>
      <c r="EZ131" s="128"/>
      <c r="FA131" s="128"/>
      <c r="FB131" s="128"/>
      <c r="FC131" s="128"/>
      <c r="FD131" s="128"/>
      <c r="FE131" s="128"/>
      <c r="FF131" s="128"/>
      <c r="FG131" s="128"/>
      <c r="FH131" s="128"/>
      <c r="FI131" s="128"/>
      <c r="FJ131" s="128"/>
      <c r="FK131" s="128"/>
      <c r="FL131" s="128"/>
      <c r="FM131" s="128"/>
      <c r="FN131" s="128"/>
      <c r="FO131" s="128"/>
      <c r="FP131" s="128"/>
      <c r="FQ131" s="128"/>
      <c r="FR131" s="128"/>
      <c r="FS131" s="128"/>
      <c r="FT131" s="128"/>
      <c r="FU131" s="128"/>
      <c r="FV131" s="128"/>
      <c r="FW131" s="128"/>
      <c r="FX131" s="128"/>
      <c r="FY131" s="128"/>
      <c r="FZ131" s="128"/>
      <c r="GA131" s="128"/>
      <c r="GB131" s="128"/>
      <c r="GC131" s="128"/>
      <c r="GD131" s="128"/>
      <c r="GE131" s="128"/>
      <c r="GF131" s="128"/>
      <c r="GG131" s="128"/>
      <c r="GH131" s="128"/>
      <c r="GI131" s="128"/>
      <c r="GJ131" s="128"/>
      <c r="GK131" s="128"/>
      <c r="GL131" s="128"/>
      <c r="GM131" s="128"/>
      <c r="GN131" s="128"/>
      <c r="GO131" s="128"/>
      <c r="GP131" s="128"/>
      <c r="GQ131" s="128"/>
      <c r="GR131" s="128"/>
      <c r="GS131" s="128"/>
      <c r="GT131" s="128"/>
      <c r="GU131" s="128"/>
      <c r="GV131" s="128"/>
      <c r="GW131" s="128"/>
    </row>
    <row r="132" spans="7:205" ht="20.100000000000001" customHeight="1">
      <c r="G132" s="126"/>
      <c r="H132" s="126"/>
      <c r="I132" s="126"/>
      <c r="J132" s="126"/>
      <c r="K132" s="126"/>
      <c r="L132" s="126"/>
      <c r="M132" s="126"/>
      <c r="N132" s="126"/>
      <c r="O132" s="126"/>
      <c r="P132" s="126"/>
      <c r="Q132" s="126"/>
      <c r="R132" s="126"/>
      <c r="S132" s="126"/>
      <c r="T132" s="126"/>
      <c r="U132" s="126"/>
      <c r="V132" s="126"/>
      <c r="W132" s="126"/>
      <c r="X132" s="126"/>
      <c r="Y132" s="126"/>
      <c r="Z132" s="126"/>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c r="DP132" s="128"/>
      <c r="DQ132" s="128"/>
      <c r="DR132" s="128"/>
      <c r="DS132" s="128"/>
      <c r="DT132" s="128"/>
      <c r="DU132" s="128"/>
      <c r="DV132" s="128"/>
      <c r="DW132" s="128"/>
      <c r="DX132" s="128"/>
      <c r="DY132" s="128"/>
      <c r="DZ132" s="128"/>
      <c r="EA132" s="128"/>
      <c r="EB132" s="128"/>
      <c r="EC132" s="128"/>
      <c r="ED132" s="128"/>
      <c r="EE132" s="128"/>
      <c r="EF132" s="128"/>
      <c r="EG132" s="128"/>
      <c r="EH132" s="128"/>
      <c r="EI132" s="128"/>
      <c r="EJ132" s="128"/>
      <c r="EK132" s="128"/>
      <c r="EL132" s="128"/>
      <c r="EM132" s="128"/>
      <c r="EN132" s="128"/>
      <c r="EO132" s="128"/>
      <c r="EP132" s="128"/>
      <c r="EQ132" s="128"/>
      <c r="ER132" s="128"/>
      <c r="ES132" s="128"/>
      <c r="ET132" s="128"/>
      <c r="EU132" s="128"/>
      <c r="EV132" s="128"/>
      <c r="EW132" s="128"/>
      <c r="EX132" s="128"/>
      <c r="EY132" s="128"/>
      <c r="EZ132" s="128"/>
      <c r="FA132" s="128"/>
      <c r="FB132" s="128"/>
      <c r="FC132" s="128"/>
      <c r="FD132" s="128"/>
      <c r="FE132" s="128"/>
      <c r="FF132" s="128"/>
      <c r="FG132" s="128"/>
      <c r="FH132" s="128"/>
      <c r="FI132" s="128"/>
      <c r="FJ132" s="128"/>
      <c r="FK132" s="128"/>
      <c r="FL132" s="128"/>
      <c r="FM132" s="128"/>
      <c r="FN132" s="128"/>
      <c r="FO132" s="128"/>
      <c r="FP132" s="128"/>
      <c r="FQ132" s="128"/>
      <c r="FR132" s="128"/>
      <c r="FS132" s="128"/>
      <c r="FT132" s="128"/>
      <c r="FU132" s="128"/>
      <c r="FV132" s="128"/>
      <c r="FW132" s="128"/>
      <c r="FX132" s="128"/>
      <c r="FY132" s="128"/>
      <c r="FZ132" s="128"/>
      <c r="GA132" s="128"/>
      <c r="GB132" s="128"/>
      <c r="GC132" s="128"/>
      <c r="GD132" s="128"/>
      <c r="GE132" s="128"/>
      <c r="GF132" s="128"/>
      <c r="GG132" s="128"/>
      <c r="GH132" s="128"/>
      <c r="GI132" s="128"/>
      <c r="GJ132" s="128"/>
      <c r="GK132" s="128"/>
      <c r="GL132" s="128"/>
      <c r="GM132" s="128"/>
      <c r="GN132" s="128"/>
      <c r="GO132" s="128"/>
      <c r="GP132" s="128"/>
      <c r="GQ132" s="128"/>
      <c r="GR132" s="128"/>
      <c r="GS132" s="128"/>
      <c r="GT132" s="128"/>
      <c r="GU132" s="128"/>
      <c r="GV132" s="128"/>
      <c r="GW132" s="128"/>
    </row>
    <row r="133" spans="7:205" ht="20.100000000000001" customHeight="1">
      <c r="G133" s="126"/>
      <c r="H133" s="126"/>
      <c r="I133" s="126"/>
      <c r="J133" s="126"/>
      <c r="K133" s="126"/>
      <c r="L133" s="126"/>
      <c r="M133" s="126"/>
      <c r="N133" s="126"/>
      <c r="O133" s="126"/>
      <c r="P133" s="126"/>
      <c r="Q133" s="126"/>
      <c r="R133" s="126"/>
      <c r="S133" s="126"/>
      <c r="T133" s="126"/>
      <c r="U133" s="126"/>
      <c r="V133" s="126"/>
      <c r="W133" s="126"/>
      <c r="X133" s="126"/>
      <c r="Y133" s="126"/>
      <c r="Z133" s="126"/>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8"/>
      <c r="FU133" s="128"/>
      <c r="FV133" s="128"/>
      <c r="FW133" s="128"/>
      <c r="FX133" s="128"/>
      <c r="FY133" s="128"/>
      <c r="FZ133" s="128"/>
      <c r="GA133" s="128"/>
      <c r="GB133" s="128"/>
      <c r="GC133" s="128"/>
      <c r="GD133" s="128"/>
      <c r="GE133" s="128"/>
      <c r="GF133" s="128"/>
      <c r="GG133" s="128"/>
      <c r="GH133" s="128"/>
      <c r="GI133" s="128"/>
      <c r="GJ133" s="128"/>
      <c r="GK133" s="128"/>
      <c r="GL133" s="128"/>
      <c r="GM133" s="128"/>
      <c r="GN133" s="128"/>
      <c r="GO133" s="128"/>
      <c r="GP133" s="128"/>
      <c r="GQ133" s="128"/>
      <c r="GR133" s="128"/>
      <c r="GS133" s="128"/>
      <c r="GT133" s="128"/>
      <c r="GU133" s="128"/>
      <c r="GV133" s="128"/>
      <c r="GW133" s="128"/>
    </row>
    <row r="134" spans="7:205" ht="20.100000000000001" customHeight="1">
      <c r="G134" s="126"/>
      <c r="H134" s="126"/>
      <c r="I134" s="126"/>
      <c r="J134" s="126"/>
      <c r="K134" s="126"/>
      <c r="L134" s="126"/>
      <c r="M134" s="126"/>
      <c r="N134" s="126"/>
      <c r="O134" s="126"/>
      <c r="P134" s="126"/>
      <c r="Q134" s="126"/>
      <c r="R134" s="126"/>
      <c r="S134" s="126"/>
      <c r="T134" s="126"/>
      <c r="U134" s="126"/>
      <c r="V134" s="126"/>
      <c r="W134" s="126"/>
      <c r="X134" s="126"/>
      <c r="Y134" s="126"/>
      <c r="Z134" s="126"/>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c r="FY134" s="128"/>
      <c r="FZ134" s="128"/>
      <c r="GA134" s="128"/>
      <c r="GB134" s="128"/>
      <c r="GC134" s="128"/>
      <c r="GD134" s="128"/>
      <c r="GE134" s="128"/>
      <c r="GF134" s="128"/>
      <c r="GG134" s="128"/>
      <c r="GH134" s="128"/>
      <c r="GI134" s="128"/>
      <c r="GJ134" s="128"/>
      <c r="GK134" s="128"/>
      <c r="GL134" s="128"/>
      <c r="GM134" s="128"/>
      <c r="GN134" s="128"/>
      <c r="GO134" s="128"/>
      <c r="GP134" s="128"/>
      <c r="GQ134" s="128"/>
      <c r="GR134" s="128"/>
      <c r="GS134" s="128"/>
      <c r="GT134" s="128"/>
      <c r="GU134" s="128"/>
      <c r="GV134" s="128"/>
      <c r="GW134" s="128"/>
    </row>
    <row r="135" spans="7:205" ht="20.100000000000001" customHeight="1">
      <c r="G135" s="126"/>
      <c r="H135" s="126"/>
      <c r="I135" s="126"/>
      <c r="J135" s="126"/>
      <c r="K135" s="126"/>
      <c r="L135" s="126"/>
      <c r="M135" s="126"/>
      <c r="N135" s="126"/>
      <c r="O135" s="126"/>
      <c r="P135" s="126"/>
      <c r="Q135" s="126"/>
      <c r="R135" s="126"/>
      <c r="S135" s="126"/>
      <c r="T135" s="126"/>
      <c r="U135" s="126"/>
      <c r="V135" s="126"/>
      <c r="W135" s="126"/>
      <c r="X135" s="126"/>
      <c r="Y135" s="126"/>
      <c r="Z135" s="126"/>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c r="FY135" s="128"/>
      <c r="FZ135" s="128"/>
      <c r="GA135" s="128"/>
      <c r="GB135" s="128"/>
      <c r="GC135" s="128"/>
      <c r="GD135" s="128"/>
      <c r="GE135" s="128"/>
      <c r="GF135" s="128"/>
      <c r="GG135" s="128"/>
      <c r="GH135" s="128"/>
      <c r="GI135" s="128"/>
      <c r="GJ135" s="128"/>
      <c r="GK135" s="128"/>
      <c r="GL135" s="128"/>
      <c r="GM135" s="128"/>
      <c r="GN135" s="128"/>
      <c r="GO135" s="128"/>
      <c r="GP135" s="128"/>
      <c r="GQ135" s="128"/>
      <c r="GR135" s="128"/>
      <c r="GS135" s="128"/>
      <c r="GT135" s="128"/>
      <c r="GU135" s="128"/>
      <c r="GV135" s="128"/>
      <c r="GW135" s="128"/>
    </row>
    <row r="136" spans="7:205" ht="20.100000000000001" customHeight="1">
      <c r="G136" s="126"/>
      <c r="H136" s="126"/>
      <c r="I136" s="126"/>
      <c r="J136" s="126"/>
      <c r="K136" s="126"/>
      <c r="L136" s="126"/>
      <c r="M136" s="126"/>
      <c r="N136" s="126"/>
      <c r="O136" s="126"/>
      <c r="P136" s="126"/>
      <c r="Q136" s="126"/>
      <c r="R136" s="126"/>
      <c r="S136" s="126"/>
      <c r="T136" s="126"/>
      <c r="U136" s="126"/>
      <c r="V136" s="126"/>
      <c r="W136" s="126"/>
      <c r="X136" s="126"/>
      <c r="Y136" s="126"/>
      <c r="Z136" s="126"/>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c r="DP136" s="128"/>
      <c r="DQ136" s="128"/>
      <c r="DR136" s="128"/>
      <c r="DS136" s="128"/>
      <c r="DT136" s="128"/>
      <c r="DU136" s="128"/>
      <c r="DV136" s="128"/>
      <c r="DW136" s="128"/>
      <c r="DX136" s="128"/>
      <c r="DY136" s="128"/>
      <c r="DZ136" s="128"/>
      <c r="EA136" s="128"/>
      <c r="EB136" s="128"/>
      <c r="EC136" s="128"/>
      <c r="ED136" s="128"/>
      <c r="EE136" s="128"/>
      <c r="EF136" s="128"/>
      <c r="EG136" s="128"/>
      <c r="EH136" s="128"/>
      <c r="EI136" s="128"/>
      <c r="EJ136" s="128"/>
      <c r="EK136" s="128"/>
      <c r="EL136" s="128"/>
      <c r="EM136" s="128"/>
      <c r="EN136" s="128"/>
      <c r="EO136" s="128"/>
      <c r="EP136" s="128"/>
      <c r="EQ136" s="128"/>
      <c r="ER136" s="128"/>
      <c r="ES136" s="128"/>
      <c r="ET136" s="128"/>
      <c r="EU136" s="128"/>
      <c r="EV136" s="128"/>
      <c r="EW136" s="128"/>
      <c r="EX136" s="128"/>
      <c r="EY136" s="128"/>
      <c r="EZ136" s="128"/>
      <c r="FA136" s="128"/>
      <c r="FB136" s="128"/>
      <c r="FC136" s="128"/>
      <c r="FD136" s="128"/>
      <c r="FE136" s="128"/>
      <c r="FF136" s="128"/>
      <c r="FG136" s="128"/>
      <c r="FH136" s="128"/>
      <c r="FI136" s="128"/>
      <c r="FJ136" s="128"/>
      <c r="FK136" s="128"/>
      <c r="FL136" s="128"/>
      <c r="FM136" s="128"/>
      <c r="FN136" s="128"/>
      <c r="FO136" s="128"/>
      <c r="FP136" s="128"/>
      <c r="FQ136" s="128"/>
      <c r="FR136" s="128"/>
      <c r="FS136" s="128"/>
      <c r="FT136" s="128"/>
      <c r="FU136" s="128"/>
      <c r="FV136" s="128"/>
      <c r="FW136" s="128"/>
      <c r="FX136" s="128"/>
      <c r="FY136" s="128"/>
      <c r="FZ136" s="128"/>
      <c r="GA136" s="128"/>
      <c r="GB136" s="128"/>
      <c r="GC136" s="128"/>
      <c r="GD136" s="128"/>
      <c r="GE136" s="128"/>
      <c r="GF136" s="128"/>
      <c r="GG136" s="128"/>
      <c r="GH136" s="128"/>
      <c r="GI136" s="128"/>
      <c r="GJ136" s="128"/>
      <c r="GK136" s="128"/>
      <c r="GL136" s="128"/>
      <c r="GM136" s="128"/>
      <c r="GN136" s="128"/>
      <c r="GO136" s="128"/>
      <c r="GP136" s="128"/>
      <c r="GQ136" s="128"/>
      <c r="GR136" s="128"/>
      <c r="GS136" s="128"/>
      <c r="GT136" s="128"/>
      <c r="GU136" s="128"/>
      <c r="GV136" s="128"/>
      <c r="GW136" s="128"/>
    </row>
    <row r="137" spans="7:205" ht="20.100000000000001" customHeight="1">
      <c r="G137" s="126"/>
      <c r="H137" s="126"/>
      <c r="I137" s="126"/>
      <c r="J137" s="126"/>
      <c r="K137" s="126"/>
      <c r="L137" s="126"/>
      <c r="M137" s="126"/>
      <c r="N137" s="126"/>
      <c r="O137" s="126"/>
      <c r="P137" s="126"/>
      <c r="Q137" s="126"/>
      <c r="R137" s="126"/>
      <c r="S137" s="126"/>
      <c r="T137" s="126"/>
      <c r="U137" s="126"/>
      <c r="V137" s="126"/>
      <c r="W137" s="126"/>
      <c r="X137" s="126"/>
      <c r="Y137" s="126"/>
      <c r="Z137" s="126"/>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8"/>
      <c r="DV137" s="128"/>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8"/>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8"/>
      <c r="GQ137" s="128"/>
      <c r="GR137" s="128"/>
      <c r="GS137" s="128"/>
      <c r="GT137" s="128"/>
      <c r="GU137" s="128"/>
      <c r="GV137" s="128"/>
      <c r="GW137" s="128"/>
    </row>
    <row r="138" spans="7:205" ht="20.100000000000001" customHeight="1">
      <c r="G138" s="126"/>
      <c r="H138" s="126"/>
      <c r="I138" s="126"/>
      <c r="J138" s="126"/>
      <c r="K138" s="126"/>
      <c r="L138" s="126"/>
      <c r="M138" s="126"/>
      <c r="N138" s="126"/>
      <c r="O138" s="126"/>
      <c r="P138" s="126"/>
      <c r="Q138" s="126"/>
      <c r="R138" s="126"/>
      <c r="S138" s="126"/>
      <c r="T138" s="126"/>
      <c r="U138" s="126"/>
      <c r="V138" s="126"/>
      <c r="W138" s="126"/>
      <c r="X138" s="126"/>
      <c r="Y138" s="126"/>
      <c r="Z138" s="126"/>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128"/>
      <c r="EX138" s="128"/>
      <c r="EY138" s="128"/>
      <c r="EZ138" s="128"/>
      <c r="FA138" s="128"/>
      <c r="FB138" s="128"/>
      <c r="FC138" s="128"/>
      <c r="FD138" s="128"/>
      <c r="FE138" s="128"/>
      <c r="FF138" s="128"/>
      <c r="FG138" s="128"/>
      <c r="FH138" s="128"/>
      <c r="FI138" s="128"/>
      <c r="FJ138" s="128"/>
      <c r="FK138" s="128"/>
      <c r="FL138" s="128"/>
      <c r="FM138" s="128"/>
      <c r="FN138" s="128"/>
      <c r="FO138" s="128"/>
      <c r="FP138" s="128"/>
      <c r="FQ138" s="128"/>
      <c r="FR138" s="128"/>
      <c r="FS138" s="128"/>
      <c r="FT138" s="128"/>
      <c r="FU138" s="128"/>
      <c r="FV138" s="128"/>
      <c r="FW138" s="128"/>
      <c r="FX138" s="128"/>
      <c r="FY138" s="128"/>
      <c r="FZ138" s="128"/>
      <c r="GA138" s="128"/>
      <c r="GB138" s="128"/>
      <c r="GC138" s="128"/>
      <c r="GD138" s="128"/>
      <c r="GE138" s="128"/>
      <c r="GF138" s="128"/>
      <c r="GG138" s="128"/>
      <c r="GH138" s="128"/>
      <c r="GI138" s="128"/>
      <c r="GJ138" s="128"/>
      <c r="GK138" s="128"/>
      <c r="GL138" s="128"/>
      <c r="GM138" s="128"/>
      <c r="GN138" s="128"/>
      <c r="GO138" s="128"/>
      <c r="GP138" s="128"/>
      <c r="GQ138" s="128"/>
      <c r="GR138" s="128"/>
      <c r="GS138" s="128"/>
      <c r="GT138" s="128"/>
      <c r="GU138" s="128"/>
      <c r="GV138" s="128"/>
      <c r="GW138" s="128"/>
    </row>
    <row r="139" spans="7:205" ht="20.100000000000001" customHeight="1">
      <c r="G139" s="126"/>
      <c r="H139" s="126"/>
      <c r="I139" s="126"/>
      <c r="J139" s="126"/>
      <c r="K139" s="126"/>
      <c r="L139" s="126"/>
      <c r="M139" s="126"/>
      <c r="N139" s="126"/>
      <c r="O139" s="126"/>
      <c r="P139" s="126"/>
      <c r="Q139" s="126"/>
      <c r="R139" s="126"/>
      <c r="S139" s="126"/>
      <c r="T139" s="126"/>
      <c r="U139" s="126"/>
      <c r="V139" s="126"/>
      <c r="W139" s="126"/>
      <c r="X139" s="126"/>
      <c r="Y139" s="126"/>
      <c r="Z139" s="126"/>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8"/>
      <c r="EU139" s="128"/>
      <c r="EV139" s="128"/>
      <c r="EW139" s="128"/>
      <c r="EX139" s="128"/>
      <c r="EY139" s="128"/>
      <c r="EZ139" s="128"/>
      <c r="FA139" s="128"/>
      <c r="FB139" s="128"/>
      <c r="FC139" s="128"/>
      <c r="FD139" s="128"/>
      <c r="FE139" s="128"/>
      <c r="FF139" s="128"/>
      <c r="FG139" s="128"/>
      <c r="FH139" s="128"/>
      <c r="FI139" s="128"/>
      <c r="FJ139" s="128"/>
      <c r="FK139" s="128"/>
      <c r="FL139" s="128"/>
      <c r="FM139" s="128"/>
      <c r="FN139" s="128"/>
      <c r="FO139" s="128"/>
      <c r="FP139" s="128"/>
      <c r="FQ139" s="128"/>
      <c r="FR139" s="128"/>
      <c r="FS139" s="128"/>
      <c r="FT139" s="128"/>
      <c r="FU139" s="128"/>
      <c r="FV139" s="128"/>
      <c r="FW139" s="128"/>
      <c r="FX139" s="128"/>
      <c r="FY139" s="128"/>
      <c r="FZ139" s="128"/>
      <c r="GA139" s="128"/>
      <c r="GB139" s="128"/>
      <c r="GC139" s="128"/>
      <c r="GD139" s="128"/>
      <c r="GE139" s="128"/>
      <c r="GF139" s="128"/>
      <c r="GG139" s="128"/>
      <c r="GH139" s="128"/>
      <c r="GI139" s="128"/>
      <c r="GJ139" s="128"/>
      <c r="GK139" s="128"/>
      <c r="GL139" s="128"/>
      <c r="GM139" s="128"/>
      <c r="GN139" s="128"/>
      <c r="GO139" s="128"/>
      <c r="GP139" s="128"/>
      <c r="GQ139" s="128"/>
      <c r="GR139" s="128"/>
      <c r="GS139" s="128"/>
      <c r="GT139" s="128"/>
      <c r="GU139" s="128"/>
      <c r="GV139" s="128"/>
      <c r="GW139" s="128"/>
    </row>
    <row r="140" spans="7:205" ht="20.100000000000001" customHeight="1">
      <c r="G140" s="126"/>
      <c r="H140" s="126"/>
      <c r="I140" s="126"/>
      <c r="J140" s="126"/>
      <c r="K140" s="126"/>
      <c r="L140" s="126"/>
      <c r="M140" s="126"/>
      <c r="N140" s="126"/>
      <c r="O140" s="126"/>
      <c r="P140" s="126"/>
      <c r="Q140" s="126"/>
      <c r="R140" s="126"/>
      <c r="S140" s="126"/>
      <c r="T140" s="126"/>
      <c r="U140" s="126"/>
      <c r="V140" s="126"/>
      <c r="W140" s="126"/>
      <c r="X140" s="126"/>
      <c r="Y140" s="126"/>
      <c r="Z140" s="126"/>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28"/>
      <c r="EJ140" s="128"/>
      <c r="EK140" s="128"/>
      <c r="EL140" s="128"/>
      <c r="EM140" s="128"/>
      <c r="EN140" s="128"/>
      <c r="EO140" s="128"/>
      <c r="EP140" s="128"/>
      <c r="EQ140" s="128"/>
      <c r="ER140" s="128"/>
      <c r="ES140" s="128"/>
      <c r="ET140" s="128"/>
      <c r="EU140" s="128"/>
      <c r="EV140" s="128"/>
      <c r="EW140" s="128"/>
      <c r="EX140" s="128"/>
      <c r="EY140" s="128"/>
      <c r="EZ140" s="128"/>
      <c r="FA140" s="128"/>
      <c r="FB140" s="128"/>
      <c r="FC140" s="128"/>
      <c r="FD140" s="128"/>
      <c r="FE140" s="128"/>
      <c r="FF140" s="128"/>
      <c r="FG140" s="128"/>
      <c r="FH140" s="128"/>
      <c r="FI140" s="128"/>
      <c r="FJ140" s="128"/>
      <c r="FK140" s="128"/>
      <c r="FL140" s="128"/>
      <c r="FM140" s="128"/>
      <c r="FN140" s="128"/>
      <c r="FO140" s="128"/>
      <c r="FP140" s="128"/>
      <c r="FQ140" s="128"/>
      <c r="FR140" s="128"/>
      <c r="FS140" s="128"/>
      <c r="FT140" s="128"/>
      <c r="FU140" s="128"/>
      <c r="FV140" s="128"/>
      <c r="FW140" s="128"/>
      <c r="FX140" s="128"/>
      <c r="FY140" s="128"/>
      <c r="FZ140" s="128"/>
      <c r="GA140" s="128"/>
      <c r="GB140" s="128"/>
      <c r="GC140" s="128"/>
      <c r="GD140" s="128"/>
      <c r="GE140" s="128"/>
      <c r="GF140" s="128"/>
      <c r="GG140" s="128"/>
      <c r="GH140" s="128"/>
      <c r="GI140" s="128"/>
      <c r="GJ140" s="128"/>
      <c r="GK140" s="128"/>
      <c r="GL140" s="128"/>
      <c r="GM140" s="128"/>
      <c r="GN140" s="128"/>
      <c r="GO140" s="128"/>
      <c r="GP140" s="128"/>
      <c r="GQ140" s="128"/>
      <c r="GR140" s="128"/>
      <c r="GS140" s="128"/>
      <c r="GT140" s="128"/>
      <c r="GU140" s="128"/>
      <c r="GV140" s="128"/>
      <c r="GW140" s="128"/>
    </row>
    <row r="141" spans="7:205" ht="20.100000000000001" customHeight="1">
      <c r="G141" s="126"/>
      <c r="H141" s="126"/>
      <c r="I141" s="126"/>
      <c r="J141" s="126"/>
      <c r="K141" s="126"/>
      <c r="L141" s="126"/>
      <c r="M141" s="126"/>
      <c r="N141" s="126"/>
      <c r="O141" s="126"/>
      <c r="P141" s="126"/>
      <c r="Q141" s="126"/>
      <c r="R141" s="126"/>
      <c r="S141" s="126"/>
      <c r="T141" s="126"/>
      <c r="U141" s="126"/>
      <c r="V141" s="126"/>
      <c r="W141" s="126"/>
      <c r="X141" s="126"/>
      <c r="Y141" s="126"/>
      <c r="Z141" s="126"/>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c r="FY141" s="128"/>
      <c r="FZ141" s="128"/>
      <c r="GA141" s="128"/>
      <c r="GB141" s="128"/>
      <c r="GC141" s="128"/>
      <c r="GD141" s="128"/>
      <c r="GE141" s="128"/>
      <c r="GF141" s="128"/>
      <c r="GG141" s="128"/>
      <c r="GH141" s="128"/>
      <c r="GI141" s="128"/>
      <c r="GJ141" s="128"/>
      <c r="GK141" s="128"/>
      <c r="GL141" s="128"/>
      <c r="GM141" s="128"/>
      <c r="GN141" s="128"/>
      <c r="GO141" s="128"/>
      <c r="GP141" s="128"/>
      <c r="GQ141" s="128"/>
      <c r="GR141" s="128"/>
      <c r="GS141" s="128"/>
      <c r="GT141" s="128"/>
      <c r="GU141" s="128"/>
      <c r="GV141" s="128"/>
      <c r="GW141" s="128"/>
    </row>
    <row r="142" spans="7:205" ht="20.100000000000001" customHeight="1">
      <c r="G142" s="126"/>
      <c r="H142" s="126"/>
      <c r="I142" s="126"/>
      <c r="J142" s="126"/>
      <c r="K142" s="126"/>
      <c r="L142" s="126"/>
      <c r="M142" s="126"/>
      <c r="N142" s="126"/>
      <c r="O142" s="126"/>
      <c r="P142" s="126"/>
      <c r="Q142" s="126"/>
      <c r="R142" s="126"/>
      <c r="S142" s="126"/>
      <c r="T142" s="126"/>
      <c r="U142" s="126"/>
      <c r="V142" s="126"/>
      <c r="W142" s="126"/>
      <c r="X142" s="126"/>
      <c r="Y142" s="126"/>
      <c r="Z142" s="126"/>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c r="FY142" s="128"/>
      <c r="FZ142" s="128"/>
      <c r="GA142" s="128"/>
      <c r="GB142" s="128"/>
      <c r="GC142" s="128"/>
      <c r="GD142" s="128"/>
      <c r="GE142" s="128"/>
      <c r="GF142" s="128"/>
      <c r="GG142" s="128"/>
      <c r="GH142" s="128"/>
      <c r="GI142" s="128"/>
      <c r="GJ142" s="128"/>
      <c r="GK142" s="128"/>
      <c r="GL142" s="128"/>
      <c r="GM142" s="128"/>
      <c r="GN142" s="128"/>
      <c r="GO142" s="128"/>
      <c r="GP142" s="128"/>
      <c r="GQ142" s="128"/>
      <c r="GR142" s="128"/>
      <c r="GS142" s="128"/>
      <c r="GT142" s="128"/>
      <c r="GU142" s="128"/>
      <c r="GV142" s="128"/>
      <c r="GW142" s="128"/>
    </row>
    <row r="143" spans="7:205" ht="20.100000000000001" customHeight="1">
      <c r="G143" s="126"/>
      <c r="H143" s="126"/>
      <c r="I143" s="126"/>
      <c r="J143" s="126"/>
      <c r="K143" s="126"/>
      <c r="L143" s="126"/>
      <c r="M143" s="126"/>
      <c r="N143" s="126"/>
      <c r="O143" s="126"/>
      <c r="P143" s="126"/>
      <c r="Q143" s="126"/>
      <c r="R143" s="126"/>
      <c r="S143" s="126"/>
      <c r="T143" s="126"/>
      <c r="U143" s="126"/>
      <c r="V143" s="126"/>
      <c r="W143" s="126"/>
      <c r="X143" s="126"/>
      <c r="Y143" s="126"/>
      <c r="Z143" s="126"/>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c r="FF143" s="128"/>
      <c r="FG143" s="128"/>
      <c r="FH143" s="128"/>
      <c r="FI143" s="128"/>
      <c r="FJ143" s="128"/>
      <c r="FK143" s="128"/>
      <c r="FL143" s="128"/>
      <c r="FM143" s="128"/>
      <c r="FN143" s="128"/>
      <c r="FO143" s="128"/>
      <c r="FP143" s="128"/>
      <c r="FQ143" s="128"/>
      <c r="FR143" s="128"/>
      <c r="FS143" s="128"/>
      <c r="FT143" s="128"/>
      <c r="FU143" s="128"/>
      <c r="FV143" s="128"/>
      <c r="FW143" s="128"/>
      <c r="FX143" s="128"/>
      <c r="FY143" s="128"/>
      <c r="FZ143" s="128"/>
      <c r="GA143" s="128"/>
      <c r="GB143" s="128"/>
      <c r="GC143" s="128"/>
      <c r="GD143" s="128"/>
      <c r="GE143" s="128"/>
      <c r="GF143" s="128"/>
      <c r="GG143" s="128"/>
      <c r="GH143" s="128"/>
      <c r="GI143" s="128"/>
      <c r="GJ143" s="128"/>
      <c r="GK143" s="128"/>
      <c r="GL143" s="128"/>
      <c r="GM143" s="128"/>
      <c r="GN143" s="128"/>
      <c r="GO143" s="128"/>
      <c r="GP143" s="128"/>
      <c r="GQ143" s="128"/>
      <c r="GR143" s="128"/>
      <c r="GS143" s="128"/>
      <c r="GT143" s="128"/>
      <c r="GU143" s="128"/>
      <c r="GV143" s="128"/>
      <c r="GW143" s="128"/>
    </row>
    <row r="144" spans="7:205" ht="20.100000000000001" customHeight="1">
      <c r="G144" s="126"/>
      <c r="H144" s="126"/>
      <c r="I144" s="126"/>
      <c r="J144" s="126"/>
      <c r="K144" s="126"/>
      <c r="L144" s="126"/>
      <c r="M144" s="126"/>
      <c r="N144" s="126"/>
      <c r="O144" s="126"/>
      <c r="P144" s="126"/>
      <c r="Q144" s="126"/>
      <c r="R144" s="126"/>
      <c r="S144" s="126"/>
      <c r="T144" s="126"/>
      <c r="U144" s="126"/>
      <c r="V144" s="126"/>
      <c r="W144" s="126"/>
      <c r="X144" s="126"/>
      <c r="Y144" s="126"/>
      <c r="Z144" s="126"/>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c r="DP144" s="128"/>
      <c r="DQ144" s="128"/>
      <c r="DR144" s="128"/>
      <c r="DS144" s="128"/>
      <c r="DT144" s="128"/>
      <c r="DU144" s="128"/>
      <c r="DV144" s="128"/>
      <c r="DW144" s="128"/>
      <c r="DX144" s="128"/>
      <c r="DY144" s="128"/>
      <c r="DZ144" s="128"/>
      <c r="EA144" s="128"/>
      <c r="EB144" s="128"/>
      <c r="EC144" s="128"/>
      <c r="ED144" s="128"/>
      <c r="EE144" s="128"/>
      <c r="EF144" s="128"/>
      <c r="EG144" s="128"/>
      <c r="EH144" s="128"/>
      <c r="EI144" s="128"/>
      <c r="EJ144" s="128"/>
      <c r="EK144" s="128"/>
      <c r="EL144" s="128"/>
      <c r="EM144" s="128"/>
      <c r="EN144" s="128"/>
      <c r="EO144" s="128"/>
      <c r="EP144" s="128"/>
      <c r="EQ144" s="128"/>
      <c r="ER144" s="128"/>
      <c r="ES144" s="128"/>
      <c r="ET144" s="128"/>
      <c r="EU144" s="128"/>
      <c r="EV144" s="128"/>
      <c r="EW144" s="128"/>
      <c r="EX144" s="128"/>
      <c r="EY144" s="128"/>
      <c r="EZ144" s="128"/>
      <c r="FA144" s="128"/>
      <c r="FB144" s="128"/>
      <c r="FC144" s="128"/>
      <c r="FD144" s="128"/>
      <c r="FE144" s="128"/>
      <c r="FF144" s="128"/>
      <c r="FG144" s="128"/>
      <c r="FH144" s="128"/>
      <c r="FI144" s="128"/>
      <c r="FJ144" s="128"/>
      <c r="FK144" s="128"/>
      <c r="FL144" s="128"/>
      <c r="FM144" s="128"/>
      <c r="FN144" s="128"/>
      <c r="FO144" s="128"/>
      <c r="FP144" s="128"/>
      <c r="FQ144" s="128"/>
      <c r="FR144" s="128"/>
      <c r="FS144" s="128"/>
      <c r="FT144" s="128"/>
      <c r="FU144" s="128"/>
      <c r="FV144" s="128"/>
      <c r="FW144" s="128"/>
      <c r="FX144" s="128"/>
      <c r="FY144" s="128"/>
      <c r="FZ144" s="128"/>
      <c r="GA144" s="128"/>
      <c r="GB144" s="128"/>
      <c r="GC144" s="128"/>
      <c r="GD144" s="128"/>
      <c r="GE144" s="128"/>
      <c r="GF144" s="128"/>
      <c r="GG144" s="128"/>
      <c r="GH144" s="128"/>
      <c r="GI144" s="128"/>
      <c r="GJ144" s="128"/>
      <c r="GK144" s="128"/>
      <c r="GL144" s="128"/>
      <c r="GM144" s="128"/>
      <c r="GN144" s="128"/>
      <c r="GO144" s="128"/>
      <c r="GP144" s="128"/>
      <c r="GQ144" s="128"/>
      <c r="GR144" s="128"/>
      <c r="GS144" s="128"/>
      <c r="GT144" s="128"/>
      <c r="GU144" s="128"/>
      <c r="GV144" s="128"/>
      <c r="GW144" s="128"/>
    </row>
    <row r="145" spans="7:205" ht="20.100000000000001" customHeight="1">
      <c r="G145" s="126"/>
      <c r="H145" s="126"/>
      <c r="I145" s="126"/>
      <c r="J145" s="126"/>
      <c r="K145" s="126"/>
      <c r="L145" s="126"/>
      <c r="M145" s="126"/>
      <c r="N145" s="126"/>
      <c r="O145" s="126"/>
      <c r="P145" s="126"/>
      <c r="Q145" s="126"/>
      <c r="R145" s="126"/>
      <c r="S145" s="126"/>
      <c r="T145" s="126"/>
      <c r="U145" s="126"/>
      <c r="V145" s="126"/>
      <c r="W145" s="126"/>
      <c r="X145" s="126"/>
      <c r="Y145" s="126"/>
      <c r="Z145" s="126"/>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c r="EZ145" s="128"/>
      <c r="FA145" s="128"/>
      <c r="FB145" s="128"/>
      <c r="FC145" s="128"/>
      <c r="FD145" s="128"/>
      <c r="FE145" s="128"/>
      <c r="FF145" s="128"/>
      <c r="FG145" s="128"/>
      <c r="FH145" s="128"/>
      <c r="FI145" s="128"/>
      <c r="FJ145" s="128"/>
      <c r="FK145" s="128"/>
      <c r="FL145" s="128"/>
      <c r="FM145" s="128"/>
      <c r="FN145" s="128"/>
      <c r="FO145" s="128"/>
      <c r="FP145" s="128"/>
      <c r="FQ145" s="128"/>
      <c r="FR145" s="128"/>
      <c r="FS145" s="128"/>
      <c r="FT145" s="128"/>
      <c r="FU145" s="128"/>
      <c r="FV145" s="128"/>
      <c r="FW145" s="128"/>
      <c r="FX145" s="128"/>
      <c r="FY145" s="128"/>
      <c r="FZ145" s="128"/>
      <c r="GA145" s="128"/>
      <c r="GB145" s="128"/>
      <c r="GC145" s="128"/>
      <c r="GD145" s="128"/>
      <c r="GE145" s="128"/>
      <c r="GF145" s="128"/>
      <c r="GG145" s="128"/>
      <c r="GH145" s="128"/>
      <c r="GI145" s="128"/>
      <c r="GJ145" s="128"/>
      <c r="GK145" s="128"/>
      <c r="GL145" s="128"/>
      <c r="GM145" s="128"/>
      <c r="GN145" s="128"/>
      <c r="GO145" s="128"/>
      <c r="GP145" s="128"/>
      <c r="GQ145" s="128"/>
      <c r="GR145" s="128"/>
      <c r="GS145" s="128"/>
      <c r="GT145" s="128"/>
      <c r="GU145" s="128"/>
      <c r="GV145" s="128"/>
      <c r="GW145" s="128"/>
    </row>
    <row r="146" spans="7:205" ht="20.100000000000001" customHeight="1">
      <c r="G146" s="126"/>
      <c r="H146" s="126"/>
      <c r="I146" s="126"/>
      <c r="J146" s="126"/>
      <c r="K146" s="126"/>
      <c r="L146" s="126"/>
      <c r="M146" s="126"/>
      <c r="N146" s="126"/>
      <c r="O146" s="126"/>
      <c r="P146" s="126"/>
      <c r="Q146" s="126"/>
      <c r="R146" s="126"/>
      <c r="S146" s="126"/>
      <c r="T146" s="126"/>
      <c r="U146" s="126"/>
      <c r="V146" s="126"/>
      <c r="W146" s="126"/>
      <c r="X146" s="126"/>
      <c r="Y146" s="126"/>
      <c r="Z146" s="126"/>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c r="FY146" s="128"/>
      <c r="FZ146" s="128"/>
      <c r="GA146" s="128"/>
      <c r="GB146" s="128"/>
      <c r="GC146" s="128"/>
      <c r="GD146" s="128"/>
      <c r="GE146" s="128"/>
      <c r="GF146" s="128"/>
      <c r="GG146" s="128"/>
      <c r="GH146" s="128"/>
      <c r="GI146" s="128"/>
      <c r="GJ146" s="128"/>
      <c r="GK146" s="128"/>
      <c r="GL146" s="128"/>
      <c r="GM146" s="128"/>
      <c r="GN146" s="128"/>
      <c r="GO146" s="128"/>
      <c r="GP146" s="128"/>
      <c r="GQ146" s="128"/>
      <c r="GR146" s="128"/>
      <c r="GS146" s="128"/>
      <c r="GT146" s="128"/>
      <c r="GU146" s="128"/>
      <c r="GV146" s="128"/>
      <c r="GW146" s="128"/>
    </row>
    <row r="147" spans="7:205" ht="20.100000000000001" customHeight="1">
      <c r="G147" s="126"/>
      <c r="H147" s="126"/>
      <c r="I147" s="126"/>
      <c r="J147" s="126"/>
      <c r="K147" s="126"/>
      <c r="L147" s="126"/>
      <c r="M147" s="126"/>
      <c r="N147" s="126"/>
      <c r="O147" s="126"/>
      <c r="P147" s="126"/>
      <c r="Q147" s="126"/>
      <c r="R147" s="126"/>
      <c r="S147" s="126"/>
      <c r="T147" s="126"/>
      <c r="U147" s="126"/>
      <c r="V147" s="126"/>
      <c r="W147" s="126"/>
      <c r="X147" s="126"/>
      <c r="Y147" s="126"/>
      <c r="Z147" s="126"/>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c r="FY147" s="128"/>
      <c r="FZ147" s="128"/>
      <c r="GA147" s="128"/>
      <c r="GB147" s="128"/>
      <c r="GC147" s="128"/>
      <c r="GD147" s="128"/>
      <c r="GE147" s="128"/>
      <c r="GF147" s="128"/>
      <c r="GG147" s="128"/>
      <c r="GH147" s="128"/>
      <c r="GI147" s="128"/>
      <c r="GJ147" s="128"/>
      <c r="GK147" s="128"/>
      <c r="GL147" s="128"/>
      <c r="GM147" s="128"/>
      <c r="GN147" s="128"/>
      <c r="GO147" s="128"/>
      <c r="GP147" s="128"/>
      <c r="GQ147" s="128"/>
      <c r="GR147" s="128"/>
      <c r="GS147" s="128"/>
      <c r="GT147" s="128"/>
      <c r="GU147" s="128"/>
      <c r="GV147" s="128"/>
      <c r="GW147" s="128"/>
    </row>
    <row r="148" spans="7:205" ht="20.100000000000001" customHeight="1">
      <c r="G148" s="126"/>
      <c r="H148" s="126"/>
      <c r="I148" s="126"/>
      <c r="J148" s="126"/>
      <c r="K148" s="126"/>
      <c r="L148" s="126"/>
      <c r="M148" s="126"/>
      <c r="N148" s="126"/>
      <c r="O148" s="126"/>
      <c r="P148" s="126"/>
      <c r="Q148" s="126"/>
      <c r="R148" s="126"/>
      <c r="S148" s="126"/>
      <c r="T148" s="126"/>
      <c r="U148" s="126"/>
      <c r="V148" s="126"/>
      <c r="W148" s="126"/>
      <c r="X148" s="126"/>
      <c r="Y148" s="126"/>
      <c r="Z148" s="126"/>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c r="FY148" s="128"/>
      <c r="FZ148" s="128"/>
      <c r="GA148" s="128"/>
      <c r="GB148" s="128"/>
      <c r="GC148" s="128"/>
      <c r="GD148" s="128"/>
      <c r="GE148" s="128"/>
      <c r="GF148" s="128"/>
      <c r="GG148" s="128"/>
      <c r="GH148" s="128"/>
      <c r="GI148" s="128"/>
      <c r="GJ148" s="128"/>
      <c r="GK148" s="128"/>
      <c r="GL148" s="128"/>
      <c r="GM148" s="128"/>
      <c r="GN148" s="128"/>
      <c r="GO148" s="128"/>
      <c r="GP148" s="128"/>
      <c r="GQ148" s="128"/>
      <c r="GR148" s="128"/>
      <c r="GS148" s="128"/>
      <c r="GT148" s="128"/>
      <c r="GU148" s="128"/>
      <c r="GV148" s="128"/>
      <c r="GW148" s="128"/>
    </row>
    <row r="149" spans="7:205" ht="20.100000000000001" customHeight="1">
      <c r="G149" s="126"/>
      <c r="H149" s="126"/>
      <c r="I149" s="126"/>
      <c r="J149" s="126"/>
      <c r="K149" s="126"/>
      <c r="L149" s="126"/>
      <c r="M149" s="126"/>
      <c r="N149" s="126"/>
      <c r="O149" s="126"/>
      <c r="P149" s="126"/>
      <c r="Q149" s="126"/>
      <c r="R149" s="126"/>
      <c r="S149" s="126"/>
      <c r="T149" s="126"/>
      <c r="U149" s="126"/>
      <c r="V149" s="126"/>
      <c r="W149" s="126"/>
      <c r="X149" s="126"/>
      <c r="Y149" s="126"/>
      <c r="Z149" s="126"/>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c r="FY149" s="128"/>
      <c r="FZ149" s="128"/>
      <c r="GA149" s="128"/>
      <c r="GB149" s="128"/>
      <c r="GC149" s="128"/>
      <c r="GD149" s="128"/>
      <c r="GE149" s="128"/>
      <c r="GF149" s="128"/>
      <c r="GG149" s="128"/>
      <c r="GH149" s="128"/>
      <c r="GI149" s="128"/>
      <c r="GJ149" s="128"/>
      <c r="GK149" s="128"/>
      <c r="GL149" s="128"/>
      <c r="GM149" s="128"/>
      <c r="GN149" s="128"/>
      <c r="GO149" s="128"/>
      <c r="GP149" s="128"/>
      <c r="GQ149" s="128"/>
      <c r="GR149" s="128"/>
      <c r="GS149" s="128"/>
      <c r="GT149" s="128"/>
      <c r="GU149" s="128"/>
      <c r="GV149" s="128"/>
      <c r="GW149" s="128"/>
    </row>
    <row r="150" spans="7:205" ht="20.100000000000001" customHeight="1">
      <c r="G150" s="126"/>
      <c r="H150" s="126"/>
      <c r="I150" s="126"/>
      <c r="J150" s="126"/>
      <c r="K150" s="126"/>
      <c r="L150" s="126"/>
      <c r="M150" s="126"/>
      <c r="N150" s="126"/>
      <c r="O150" s="126"/>
      <c r="P150" s="126"/>
      <c r="Q150" s="126"/>
      <c r="R150" s="126"/>
      <c r="S150" s="126"/>
      <c r="T150" s="126"/>
      <c r="U150" s="126"/>
      <c r="V150" s="126"/>
      <c r="W150" s="126"/>
      <c r="X150" s="126"/>
      <c r="Y150" s="126"/>
      <c r="Z150" s="126"/>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c r="FY150" s="128"/>
      <c r="FZ150" s="128"/>
      <c r="GA150" s="128"/>
      <c r="GB150" s="128"/>
      <c r="GC150" s="128"/>
      <c r="GD150" s="128"/>
      <c r="GE150" s="128"/>
      <c r="GF150" s="128"/>
      <c r="GG150" s="128"/>
      <c r="GH150" s="128"/>
      <c r="GI150" s="128"/>
      <c r="GJ150" s="128"/>
      <c r="GK150" s="128"/>
      <c r="GL150" s="128"/>
      <c r="GM150" s="128"/>
      <c r="GN150" s="128"/>
      <c r="GO150" s="128"/>
      <c r="GP150" s="128"/>
      <c r="GQ150" s="128"/>
      <c r="GR150" s="128"/>
      <c r="GS150" s="128"/>
      <c r="GT150" s="128"/>
      <c r="GU150" s="128"/>
      <c r="GV150" s="128"/>
      <c r="GW150" s="128"/>
    </row>
    <row r="151" spans="7:205" ht="20.100000000000001" customHeight="1">
      <c r="G151" s="126"/>
      <c r="H151" s="126"/>
      <c r="I151" s="126"/>
      <c r="J151" s="126"/>
      <c r="K151" s="126"/>
      <c r="L151" s="126"/>
      <c r="M151" s="126"/>
      <c r="N151" s="126"/>
      <c r="O151" s="126"/>
      <c r="P151" s="126"/>
      <c r="Q151" s="126"/>
      <c r="R151" s="126"/>
      <c r="S151" s="126"/>
      <c r="T151" s="126"/>
      <c r="U151" s="126"/>
      <c r="V151" s="126"/>
      <c r="W151" s="126"/>
      <c r="X151" s="126"/>
      <c r="Y151" s="126"/>
      <c r="Z151" s="126"/>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c r="FY151" s="128"/>
      <c r="FZ151" s="128"/>
      <c r="GA151" s="128"/>
      <c r="GB151" s="128"/>
      <c r="GC151" s="128"/>
      <c r="GD151" s="128"/>
      <c r="GE151" s="128"/>
      <c r="GF151" s="128"/>
      <c r="GG151" s="128"/>
      <c r="GH151" s="128"/>
      <c r="GI151" s="128"/>
      <c r="GJ151" s="128"/>
      <c r="GK151" s="128"/>
      <c r="GL151" s="128"/>
      <c r="GM151" s="128"/>
      <c r="GN151" s="128"/>
      <c r="GO151" s="128"/>
      <c r="GP151" s="128"/>
      <c r="GQ151" s="128"/>
      <c r="GR151" s="128"/>
      <c r="GS151" s="128"/>
      <c r="GT151" s="128"/>
      <c r="GU151" s="128"/>
      <c r="GV151" s="128"/>
      <c r="GW151" s="128"/>
    </row>
    <row r="152" spans="7:205" ht="20.100000000000001" customHeight="1">
      <c r="G152" s="126"/>
      <c r="H152" s="126"/>
      <c r="I152" s="126"/>
      <c r="J152" s="126"/>
      <c r="K152" s="126"/>
      <c r="L152" s="126"/>
      <c r="M152" s="126"/>
      <c r="N152" s="126"/>
      <c r="O152" s="126"/>
      <c r="P152" s="126"/>
      <c r="Q152" s="126"/>
      <c r="R152" s="126"/>
      <c r="S152" s="126"/>
      <c r="T152" s="126"/>
      <c r="U152" s="126"/>
      <c r="V152" s="126"/>
      <c r="W152" s="126"/>
      <c r="X152" s="126"/>
      <c r="Y152" s="126"/>
      <c r="Z152" s="126"/>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8"/>
      <c r="EJ152" s="128"/>
      <c r="EK152" s="128"/>
      <c r="EL152" s="128"/>
      <c r="EM152" s="128"/>
      <c r="EN152" s="128"/>
      <c r="EO152" s="128"/>
      <c r="EP152" s="128"/>
      <c r="EQ152" s="128"/>
      <c r="ER152" s="128"/>
      <c r="ES152" s="128"/>
      <c r="ET152" s="128"/>
      <c r="EU152" s="128"/>
      <c r="EV152" s="128"/>
      <c r="EW152" s="128"/>
      <c r="EX152" s="128"/>
      <c r="EY152" s="128"/>
      <c r="EZ152" s="128"/>
      <c r="FA152" s="128"/>
      <c r="FB152" s="128"/>
      <c r="FC152" s="128"/>
      <c r="FD152" s="128"/>
      <c r="FE152" s="128"/>
      <c r="FF152" s="128"/>
      <c r="FG152" s="128"/>
      <c r="FH152" s="128"/>
      <c r="FI152" s="128"/>
      <c r="FJ152" s="128"/>
      <c r="FK152" s="128"/>
      <c r="FL152" s="128"/>
      <c r="FM152" s="128"/>
      <c r="FN152" s="128"/>
      <c r="FO152" s="128"/>
      <c r="FP152" s="128"/>
      <c r="FQ152" s="128"/>
      <c r="FR152" s="128"/>
      <c r="FS152" s="128"/>
      <c r="FT152" s="128"/>
      <c r="FU152" s="128"/>
      <c r="FV152" s="128"/>
      <c r="FW152" s="128"/>
      <c r="FX152" s="128"/>
      <c r="FY152" s="128"/>
      <c r="FZ152" s="128"/>
      <c r="GA152" s="128"/>
      <c r="GB152" s="128"/>
      <c r="GC152" s="128"/>
      <c r="GD152" s="128"/>
      <c r="GE152" s="128"/>
      <c r="GF152" s="128"/>
      <c r="GG152" s="128"/>
      <c r="GH152" s="128"/>
      <c r="GI152" s="128"/>
      <c r="GJ152" s="128"/>
      <c r="GK152" s="128"/>
      <c r="GL152" s="128"/>
      <c r="GM152" s="128"/>
      <c r="GN152" s="128"/>
      <c r="GO152" s="128"/>
      <c r="GP152" s="128"/>
      <c r="GQ152" s="128"/>
      <c r="GR152" s="128"/>
      <c r="GS152" s="128"/>
      <c r="GT152" s="128"/>
      <c r="GU152" s="128"/>
      <c r="GV152" s="128"/>
      <c r="GW152" s="128"/>
    </row>
    <row r="153" spans="7:205" ht="20.100000000000001" customHeight="1">
      <c r="G153" s="126"/>
      <c r="H153" s="126"/>
      <c r="I153" s="126"/>
      <c r="J153" s="126"/>
      <c r="K153" s="126"/>
      <c r="L153" s="126"/>
      <c r="M153" s="126"/>
      <c r="N153" s="126"/>
      <c r="O153" s="126"/>
      <c r="P153" s="126"/>
      <c r="Q153" s="126"/>
      <c r="R153" s="126"/>
      <c r="S153" s="126"/>
      <c r="T153" s="126"/>
      <c r="U153" s="126"/>
      <c r="V153" s="126"/>
      <c r="W153" s="126"/>
      <c r="X153" s="126"/>
      <c r="Y153" s="126"/>
      <c r="Z153" s="126"/>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c r="DP153" s="128"/>
      <c r="DQ153" s="128"/>
      <c r="DR153" s="128"/>
      <c r="DS153" s="128"/>
      <c r="DT153" s="128"/>
      <c r="DU153" s="128"/>
      <c r="DV153" s="128"/>
      <c r="DW153" s="128"/>
      <c r="DX153" s="128"/>
      <c r="DY153" s="128"/>
      <c r="DZ153" s="128"/>
      <c r="EA153" s="128"/>
      <c r="EB153" s="128"/>
      <c r="EC153" s="128"/>
      <c r="ED153" s="128"/>
      <c r="EE153" s="128"/>
      <c r="EF153" s="128"/>
      <c r="EG153" s="128"/>
      <c r="EH153" s="128"/>
      <c r="EI153" s="128"/>
      <c r="EJ153" s="128"/>
      <c r="EK153" s="128"/>
      <c r="EL153" s="128"/>
      <c r="EM153" s="128"/>
      <c r="EN153" s="128"/>
      <c r="EO153" s="128"/>
      <c r="EP153" s="128"/>
      <c r="EQ153" s="128"/>
      <c r="ER153" s="128"/>
      <c r="ES153" s="128"/>
      <c r="ET153" s="128"/>
      <c r="EU153" s="128"/>
      <c r="EV153" s="128"/>
      <c r="EW153" s="128"/>
      <c r="EX153" s="128"/>
      <c r="EY153" s="128"/>
      <c r="EZ153" s="128"/>
      <c r="FA153" s="128"/>
      <c r="FB153" s="128"/>
      <c r="FC153" s="128"/>
      <c r="FD153" s="128"/>
      <c r="FE153" s="128"/>
      <c r="FF153" s="128"/>
      <c r="FG153" s="128"/>
      <c r="FH153" s="128"/>
      <c r="FI153" s="128"/>
      <c r="FJ153" s="128"/>
      <c r="FK153" s="128"/>
      <c r="FL153" s="128"/>
      <c r="FM153" s="128"/>
      <c r="FN153" s="128"/>
      <c r="FO153" s="128"/>
      <c r="FP153" s="128"/>
      <c r="FQ153" s="128"/>
      <c r="FR153" s="128"/>
      <c r="FS153" s="128"/>
      <c r="FT153" s="128"/>
      <c r="FU153" s="128"/>
      <c r="FV153" s="128"/>
      <c r="FW153" s="128"/>
      <c r="FX153" s="128"/>
      <c r="FY153" s="128"/>
      <c r="FZ153" s="128"/>
      <c r="GA153" s="128"/>
      <c r="GB153" s="128"/>
      <c r="GC153" s="128"/>
      <c r="GD153" s="128"/>
      <c r="GE153" s="128"/>
      <c r="GF153" s="128"/>
      <c r="GG153" s="128"/>
      <c r="GH153" s="128"/>
      <c r="GI153" s="128"/>
      <c r="GJ153" s="128"/>
      <c r="GK153" s="128"/>
      <c r="GL153" s="128"/>
      <c r="GM153" s="128"/>
      <c r="GN153" s="128"/>
      <c r="GO153" s="128"/>
      <c r="GP153" s="128"/>
      <c r="GQ153" s="128"/>
      <c r="GR153" s="128"/>
      <c r="GS153" s="128"/>
      <c r="GT153" s="128"/>
      <c r="GU153" s="128"/>
      <c r="GV153" s="128"/>
      <c r="GW153" s="128"/>
    </row>
    <row r="154" spans="7:205" ht="20.100000000000001" customHeight="1">
      <c r="G154" s="126"/>
      <c r="H154" s="126"/>
      <c r="I154" s="126"/>
      <c r="J154" s="126"/>
      <c r="K154" s="126"/>
      <c r="L154" s="126"/>
      <c r="M154" s="126"/>
      <c r="N154" s="126"/>
      <c r="O154" s="126"/>
      <c r="P154" s="126"/>
      <c r="Q154" s="126"/>
      <c r="R154" s="126"/>
      <c r="S154" s="126"/>
      <c r="T154" s="126"/>
      <c r="U154" s="126"/>
      <c r="V154" s="126"/>
      <c r="W154" s="126"/>
      <c r="X154" s="126"/>
      <c r="Y154" s="126"/>
      <c r="Z154" s="126"/>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c r="DP154" s="128"/>
      <c r="DQ154" s="128"/>
      <c r="DR154" s="128"/>
      <c r="DS154" s="128"/>
      <c r="DT154" s="128"/>
      <c r="DU154" s="128"/>
      <c r="DV154" s="128"/>
      <c r="DW154" s="128"/>
      <c r="DX154" s="128"/>
      <c r="DY154" s="128"/>
      <c r="DZ154" s="128"/>
      <c r="EA154" s="128"/>
      <c r="EB154" s="128"/>
      <c r="EC154" s="128"/>
      <c r="ED154" s="128"/>
      <c r="EE154" s="128"/>
      <c r="EF154" s="128"/>
      <c r="EG154" s="128"/>
      <c r="EH154" s="128"/>
      <c r="EI154" s="128"/>
      <c r="EJ154" s="128"/>
      <c r="EK154" s="128"/>
      <c r="EL154" s="128"/>
      <c r="EM154" s="128"/>
      <c r="EN154" s="128"/>
      <c r="EO154" s="128"/>
      <c r="EP154" s="128"/>
      <c r="EQ154" s="128"/>
      <c r="ER154" s="128"/>
      <c r="ES154" s="128"/>
      <c r="ET154" s="128"/>
      <c r="EU154" s="128"/>
      <c r="EV154" s="128"/>
      <c r="EW154" s="128"/>
      <c r="EX154" s="128"/>
      <c r="EY154" s="128"/>
      <c r="EZ154" s="128"/>
      <c r="FA154" s="128"/>
      <c r="FB154" s="128"/>
      <c r="FC154" s="128"/>
      <c r="FD154" s="128"/>
      <c r="FE154" s="128"/>
      <c r="FF154" s="128"/>
      <c r="FG154" s="128"/>
      <c r="FH154" s="128"/>
      <c r="FI154" s="128"/>
      <c r="FJ154" s="128"/>
      <c r="FK154" s="128"/>
      <c r="FL154" s="128"/>
      <c r="FM154" s="128"/>
      <c r="FN154" s="128"/>
      <c r="FO154" s="128"/>
      <c r="FP154" s="128"/>
      <c r="FQ154" s="128"/>
      <c r="FR154" s="128"/>
      <c r="FS154" s="128"/>
      <c r="FT154" s="128"/>
      <c r="FU154" s="128"/>
      <c r="FV154" s="128"/>
      <c r="FW154" s="128"/>
      <c r="FX154" s="128"/>
      <c r="FY154" s="128"/>
      <c r="FZ154" s="128"/>
      <c r="GA154" s="128"/>
      <c r="GB154" s="128"/>
      <c r="GC154" s="128"/>
      <c r="GD154" s="128"/>
      <c r="GE154" s="128"/>
      <c r="GF154" s="128"/>
      <c r="GG154" s="128"/>
      <c r="GH154" s="128"/>
      <c r="GI154" s="128"/>
      <c r="GJ154" s="128"/>
      <c r="GK154" s="128"/>
      <c r="GL154" s="128"/>
      <c r="GM154" s="128"/>
      <c r="GN154" s="128"/>
      <c r="GO154" s="128"/>
      <c r="GP154" s="128"/>
      <c r="GQ154" s="128"/>
      <c r="GR154" s="128"/>
      <c r="GS154" s="128"/>
      <c r="GT154" s="128"/>
      <c r="GU154" s="128"/>
      <c r="GV154" s="128"/>
      <c r="GW154" s="128"/>
    </row>
    <row r="155" spans="7:205" ht="20.100000000000001" customHeight="1">
      <c r="G155" s="126"/>
      <c r="H155" s="126"/>
      <c r="I155" s="126"/>
      <c r="J155" s="126"/>
      <c r="K155" s="126"/>
      <c r="L155" s="126"/>
      <c r="M155" s="126"/>
      <c r="N155" s="126"/>
      <c r="O155" s="126"/>
      <c r="P155" s="126"/>
      <c r="Q155" s="126"/>
      <c r="R155" s="126"/>
      <c r="S155" s="126"/>
      <c r="T155" s="126"/>
      <c r="U155" s="126"/>
      <c r="V155" s="126"/>
      <c r="W155" s="126"/>
      <c r="X155" s="126"/>
      <c r="Y155" s="126"/>
      <c r="Z155" s="126"/>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8"/>
      <c r="EE155" s="128"/>
      <c r="EF155" s="128"/>
      <c r="EG155" s="128"/>
      <c r="EH155" s="128"/>
      <c r="EI155" s="128"/>
      <c r="EJ155" s="128"/>
      <c r="EK155" s="128"/>
      <c r="EL155" s="128"/>
      <c r="EM155" s="128"/>
      <c r="EN155" s="128"/>
      <c r="EO155" s="128"/>
      <c r="EP155" s="128"/>
      <c r="EQ155" s="128"/>
      <c r="ER155" s="128"/>
      <c r="ES155" s="128"/>
      <c r="ET155" s="128"/>
      <c r="EU155" s="128"/>
      <c r="EV155" s="128"/>
      <c r="EW155" s="128"/>
      <c r="EX155" s="128"/>
      <c r="EY155" s="128"/>
      <c r="EZ155" s="128"/>
      <c r="FA155" s="128"/>
      <c r="FB155" s="128"/>
      <c r="FC155" s="128"/>
      <c r="FD155" s="128"/>
      <c r="FE155" s="128"/>
      <c r="FF155" s="128"/>
      <c r="FG155" s="128"/>
      <c r="FH155" s="128"/>
      <c r="FI155" s="128"/>
      <c r="FJ155" s="128"/>
      <c r="FK155" s="128"/>
      <c r="FL155" s="128"/>
      <c r="FM155" s="128"/>
      <c r="FN155" s="128"/>
      <c r="FO155" s="128"/>
      <c r="FP155" s="128"/>
      <c r="FQ155" s="128"/>
      <c r="FR155" s="128"/>
      <c r="FS155" s="128"/>
      <c r="FT155" s="128"/>
      <c r="FU155" s="128"/>
      <c r="FV155" s="128"/>
      <c r="FW155" s="128"/>
      <c r="FX155" s="128"/>
      <c r="FY155" s="128"/>
      <c r="FZ155" s="128"/>
      <c r="GA155" s="128"/>
      <c r="GB155" s="128"/>
      <c r="GC155" s="128"/>
      <c r="GD155" s="128"/>
      <c r="GE155" s="128"/>
      <c r="GF155" s="128"/>
      <c r="GG155" s="128"/>
      <c r="GH155" s="128"/>
      <c r="GI155" s="128"/>
      <c r="GJ155" s="128"/>
      <c r="GK155" s="128"/>
      <c r="GL155" s="128"/>
      <c r="GM155" s="128"/>
      <c r="GN155" s="128"/>
      <c r="GO155" s="128"/>
      <c r="GP155" s="128"/>
      <c r="GQ155" s="128"/>
      <c r="GR155" s="128"/>
      <c r="GS155" s="128"/>
      <c r="GT155" s="128"/>
      <c r="GU155" s="128"/>
      <c r="GV155" s="128"/>
      <c r="GW155" s="128"/>
    </row>
    <row r="156" spans="7:205" ht="20.100000000000001" customHeight="1">
      <c r="G156" s="126"/>
      <c r="H156" s="126"/>
      <c r="I156" s="126"/>
      <c r="J156" s="126"/>
      <c r="K156" s="126"/>
      <c r="L156" s="126"/>
      <c r="M156" s="126"/>
      <c r="N156" s="126"/>
      <c r="O156" s="126"/>
      <c r="P156" s="126"/>
      <c r="Q156" s="126"/>
      <c r="R156" s="126"/>
      <c r="S156" s="126"/>
      <c r="T156" s="126"/>
      <c r="U156" s="126"/>
      <c r="V156" s="126"/>
      <c r="W156" s="126"/>
      <c r="X156" s="126"/>
      <c r="Y156" s="126"/>
      <c r="Z156" s="126"/>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8"/>
      <c r="EE156" s="128"/>
      <c r="EF156" s="128"/>
      <c r="EG156" s="128"/>
      <c r="EH156" s="128"/>
      <c r="EI156" s="128"/>
      <c r="EJ156" s="128"/>
      <c r="EK156" s="128"/>
      <c r="EL156" s="128"/>
      <c r="EM156" s="128"/>
      <c r="EN156" s="128"/>
      <c r="EO156" s="128"/>
      <c r="EP156" s="128"/>
      <c r="EQ156" s="128"/>
      <c r="ER156" s="128"/>
      <c r="ES156" s="128"/>
      <c r="ET156" s="128"/>
      <c r="EU156" s="128"/>
      <c r="EV156" s="128"/>
      <c r="EW156" s="128"/>
      <c r="EX156" s="128"/>
      <c r="EY156" s="128"/>
      <c r="EZ156" s="128"/>
      <c r="FA156" s="128"/>
      <c r="FB156" s="128"/>
      <c r="FC156" s="128"/>
      <c r="FD156" s="128"/>
      <c r="FE156" s="128"/>
      <c r="FF156" s="128"/>
      <c r="FG156" s="128"/>
      <c r="FH156" s="128"/>
      <c r="FI156" s="128"/>
      <c r="FJ156" s="128"/>
      <c r="FK156" s="128"/>
      <c r="FL156" s="128"/>
      <c r="FM156" s="128"/>
      <c r="FN156" s="128"/>
      <c r="FO156" s="128"/>
      <c r="FP156" s="128"/>
      <c r="FQ156" s="128"/>
      <c r="FR156" s="128"/>
      <c r="FS156" s="128"/>
      <c r="FT156" s="128"/>
      <c r="FU156" s="128"/>
      <c r="FV156" s="128"/>
      <c r="FW156" s="128"/>
      <c r="FX156" s="128"/>
      <c r="FY156" s="128"/>
      <c r="FZ156" s="128"/>
      <c r="GA156" s="128"/>
      <c r="GB156" s="128"/>
      <c r="GC156" s="128"/>
      <c r="GD156" s="128"/>
      <c r="GE156" s="128"/>
      <c r="GF156" s="128"/>
      <c r="GG156" s="128"/>
      <c r="GH156" s="128"/>
      <c r="GI156" s="128"/>
      <c r="GJ156" s="128"/>
      <c r="GK156" s="128"/>
      <c r="GL156" s="128"/>
      <c r="GM156" s="128"/>
      <c r="GN156" s="128"/>
      <c r="GO156" s="128"/>
      <c r="GP156" s="128"/>
      <c r="GQ156" s="128"/>
      <c r="GR156" s="128"/>
      <c r="GS156" s="128"/>
      <c r="GT156" s="128"/>
      <c r="GU156" s="128"/>
      <c r="GV156" s="128"/>
      <c r="GW156" s="128"/>
    </row>
    <row r="157" spans="7:205" ht="20.100000000000001" customHeight="1">
      <c r="G157" s="126"/>
      <c r="H157" s="126"/>
      <c r="I157" s="126"/>
      <c r="J157" s="126"/>
      <c r="K157" s="126"/>
      <c r="L157" s="126"/>
      <c r="M157" s="126"/>
      <c r="N157" s="126"/>
      <c r="O157" s="126"/>
      <c r="P157" s="126"/>
      <c r="Q157" s="126"/>
      <c r="R157" s="126"/>
      <c r="S157" s="126"/>
      <c r="T157" s="126"/>
      <c r="U157" s="126"/>
      <c r="V157" s="126"/>
      <c r="W157" s="126"/>
      <c r="X157" s="126"/>
      <c r="Y157" s="126"/>
      <c r="Z157" s="126"/>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8"/>
      <c r="FB157" s="128"/>
      <c r="FC157" s="128"/>
      <c r="FD157" s="128"/>
      <c r="FE157" s="128"/>
      <c r="FF157" s="128"/>
      <c r="FG157" s="128"/>
      <c r="FH157" s="128"/>
      <c r="FI157" s="128"/>
      <c r="FJ157" s="128"/>
      <c r="FK157" s="128"/>
      <c r="FL157" s="128"/>
      <c r="FM157" s="128"/>
      <c r="FN157" s="128"/>
      <c r="FO157" s="128"/>
      <c r="FP157" s="128"/>
      <c r="FQ157" s="128"/>
      <c r="FR157" s="128"/>
      <c r="FS157" s="128"/>
      <c r="FT157" s="128"/>
      <c r="FU157" s="128"/>
      <c r="FV157" s="128"/>
      <c r="FW157" s="128"/>
      <c r="FX157" s="128"/>
      <c r="FY157" s="128"/>
      <c r="FZ157" s="128"/>
      <c r="GA157" s="128"/>
      <c r="GB157" s="128"/>
      <c r="GC157" s="128"/>
      <c r="GD157" s="128"/>
      <c r="GE157" s="128"/>
      <c r="GF157" s="128"/>
      <c r="GG157" s="128"/>
      <c r="GH157" s="128"/>
      <c r="GI157" s="128"/>
      <c r="GJ157" s="128"/>
      <c r="GK157" s="128"/>
      <c r="GL157" s="128"/>
      <c r="GM157" s="128"/>
      <c r="GN157" s="128"/>
      <c r="GO157" s="128"/>
      <c r="GP157" s="128"/>
      <c r="GQ157" s="128"/>
      <c r="GR157" s="128"/>
      <c r="GS157" s="128"/>
      <c r="GT157" s="128"/>
      <c r="GU157" s="128"/>
      <c r="GV157" s="128"/>
      <c r="GW157" s="128"/>
    </row>
    <row r="158" spans="7:205" ht="20.100000000000001" customHeight="1">
      <c r="G158" s="126"/>
      <c r="H158" s="126"/>
      <c r="I158" s="126"/>
      <c r="J158" s="126"/>
      <c r="K158" s="126"/>
      <c r="L158" s="126"/>
      <c r="M158" s="126"/>
      <c r="N158" s="126"/>
      <c r="O158" s="126"/>
      <c r="P158" s="126"/>
      <c r="Q158" s="126"/>
      <c r="R158" s="126"/>
      <c r="S158" s="126"/>
      <c r="T158" s="126"/>
      <c r="U158" s="126"/>
      <c r="V158" s="126"/>
      <c r="W158" s="126"/>
      <c r="X158" s="126"/>
      <c r="Y158" s="126"/>
      <c r="Z158" s="126"/>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8"/>
      <c r="FB158" s="128"/>
      <c r="FC158" s="128"/>
      <c r="FD158" s="128"/>
      <c r="FE158" s="128"/>
      <c r="FF158" s="128"/>
      <c r="FG158" s="128"/>
      <c r="FH158" s="128"/>
      <c r="FI158" s="128"/>
      <c r="FJ158" s="128"/>
      <c r="FK158" s="128"/>
      <c r="FL158" s="128"/>
      <c r="FM158" s="128"/>
      <c r="FN158" s="128"/>
      <c r="FO158" s="128"/>
      <c r="FP158" s="128"/>
      <c r="FQ158" s="128"/>
      <c r="FR158" s="128"/>
      <c r="FS158" s="128"/>
      <c r="FT158" s="128"/>
      <c r="FU158" s="128"/>
      <c r="FV158" s="128"/>
      <c r="FW158" s="128"/>
      <c r="FX158" s="128"/>
      <c r="FY158" s="128"/>
      <c r="FZ158" s="128"/>
      <c r="GA158" s="128"/>
      <c r="GB158" s="128"/>
      <c r="GC158" s="128"/>
      <c r="GD158" s="128"/>
      <c r="GE158" s="128"/>
      <c r="GF158" s="128"/>
      <c r="GG158" s="128"/>
      <c r="GH158" s="128"/>
      <c r="GI158" s="128"/>
      <c r="GJ158" s="128"/>
      <c r="GK158" s="128"/>
      <c r="GL158" s="128"/>
      <c r="GM158" s="128"/>
      <c r="GN158" s="128"/>
      <c r="GO158" s="128"/>
      <c r="GP158" s="128"/>
      <c r="GQ158" s="128"/>
      <c r="GR158" s="128"/>
      <c r="GS158" s="128"/>
      <c r="GT158" s="128"/>
      <c r="GU158" s="128"/>
      <c r="GV158" s="128"/>
      <c r="GW158" s="128"/>
    </row>
    <row r="159" spans="7:205" ht="20.100000000000001" customHeight="1">
      <c r="G159" s="126"/>
      <c r="H159" s="126"/>
      <c r="I159" s="126"/>
      <c r="J159" s="126"/>
      <c r="K159" s="126"/>
      <c r="L159" s="126"/>
      <c r="M159" s="126"/>
      <c r="N159" s="126"/>
      <c r="O159" s="126"/>
      <c r="P159" s="126"/>
      <c r="Q159" s="126"/>
      <c r="R159" s="126"/>
      <c r="S159" s="126"/>
      <c r="T159" s="126"/>
      <c r="U159" s="126"/>
      <c r="V159" s="126"/>
      <c r="W159" s="126"/>
      <c r="X159" s="126"/>
      <c r="Y159" s="126"/>
      <c r="Z159" s="126"/>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c r="FY159" s="128"/>
      <c r="FZ159" s="128"/>
      <c r="GA159" s="128"/>
      <c r="GB159" s="128"/>
      <c r="GC159" s="128"/>
      <c r="GD159" s="128"/>
      <c r="GE159" s="128"/>
      <c r="GF159" s="128"/>
      <c r="GG159" s="128"/>
      <c r="GH159" s="128"/>
      <c r="GI159" s="128"/>
      <c r="GJ159" s="128"/>
      <c r="GK159" s="128"/>
      <c r="GL159" s="128"/>
      <c r="GM159" s="128"/>
      <c r="GN159" s="128"/>
      <c r="GO159" s="128"/>
      <c r="GP159" s="128"/>
      <c r="GQ159" s="128"/>
      <c r="GR159" s="128"/>
      <c r="GS159" s="128"/>
      <c r="GT159" s="128"/>
      <c r="GU159" s="128"/>
      <c r="GV159" s="128"/>
      <c r="GW159" s="128"/>
    </row>
    <row r="160" spans="7:205" ht="20.100000000000001" customHeight="1">
      <c r="G160" s="126"/>
      <c r="H160" s="126"/>
      <c r="I160" s="126"/>
      <c r="J160" s="126"/>
      <c r="K160" s="126"/>
      <c r="L160" s="126"/>
      <c r="M160" s="126"/>
      <c r="N160" s="126"/>
      <c r="O160" s="126"/>
      <c r="P160" s="126"/>
      <c r="Q160" s="126"/>
      <c r="R160" s="126"/>
      <c r="S160" s="126"/>
      <c r="T160" s="126"/>
      <c r="U160" s="126"/>
      <c r="V160" s="126"/>
      <c r="W160" s="126"/>
      <c r="X160" s="126"/>
      <c r="Y160" s="126"/>
      <c r="Z160" s="126"/>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c r="FY160" s="128"/>
      <c r="FZ160" s="128"/>
      <c r="GA160" s="128"/>
      <c r="GB160" s="128"/>
      <c r="GC160" s="128"/>
      <c r="GD160" s="128"/>
      <c r="GE160" s="128"/>
      <c r="GF160" s="128"/>
      <c r="GG160" s="128"/>
      <c r="GH160" s="128"/>
      <c r="GI160" s="128"/>
      <c r="GJ160" s="128"/>
      <c r="GK160" s="128"/>
      <c r="GL160" s="128"/>
      <c r="GM160" s="128"/>
      <c r="GN160" s="128"/>
      <c r="GO160" s="128"/>
      <c r="GP160" s="128"/>
      <c r="GQ160" s="128"/>
      <c r="GR160" s="128"/>
      <c r="GS160" s="128"/>
      <c r="GT160" s="128"/>
      <c r="GU160" s="128"/>
      <c r="GV160" s="128"/>
      <c r="GW160" s="128"/>
    </row>
    <row r="161" spans="7:205" ht="20.100000000000001" customHeight="1">
      <c r="G161" s="126"/>
      <c r="H161" s="126"/>
      <c r="I161" s="126"/>
      <c r="J161" s="126"/>
      <c r="K161" s="126"/>
      <c r="L161" s="126"/>
      <c r="M161" s="126"/>
      <c r="N161" s="126"/>
      <c r="O161" s="126"/>
      <c r="P161" s="126"/>
      <c r="Q161" s="126"/>
      <c r="R161" s="126"/>
      <c r="S161" s="126"/>
      <c r="T161" s="126"/>
      <c r="U161" s="126"/>
      <c r="V161" s="126"/>
      <c r="W161" s="126"/>
      <c r="X161" s="126"/>
      <c r="Y161" s="126"/>
      <c r="Z161" s="126"/>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c r="FY161" s="128"/>
      <c r="FZ161" s="128"/>
      <c r="GA161" s="128"/>
      <c r="GB161" s="128"/>
      <c r="GC161" s="128"/>
      <c r="GD161" s="128"/>
      <c r="GE161" s="128"/>
      <c r="GF161" s="128"/>
      <c r="GG161" s="128"/>
      <c r="GH161" s="128"/>
      <c r="GI161" s="128"/>
      <c r="GJ161" s="128"/>
      <c r="GK161" s="128"/>
      <c r="GL161" s="128"/>
      <c r="GM161" s="128"/>
      <c r="GN161" s="128"/>
      <c r="GO161" s="128"/>
      <c r="GP161" s="128"/>
      <c r="GQ161" s="128"/>
      <c r="GR161" s="128"/>
      <c r="GS161" s="128"/>
      <c r="GT161" s="128"/>
      <c r="GU161" s="128"/>
      <c r="GV161" s="128"/>
      <c r="GW161" s="128"/>
    </row>
    <row r="162" spans="7:205" ht="20.100000000000001" customHeight="1">
      <c r="G162" s="126"/>
      <c r="H162" s="126"/>
      <c r="I162" s="126"/>
      <c r="J162" s="126"/>
      <c r="K162" s="126"/>
      <c r="L162" s="126"/>
      <c r="M162" s="126"/>
      <c r="N162" s="126"/>
      <c r="O162" s="126"/>
      <c r="P162" s="126"/>
      <c r="Q162" s="126"/>
      <c r="R162" s="126"/>
      <c r="S162" s="126"/>
      <c r="T162" s="126"/>
      <c r="U162" s="126"/>
      <c r="V162" s="126"/>
      <c r="W162" s="126"/>
      <c r="X162" s="126"/>
      <c r="Y162" s="126"/>
      <c r="Z162" s="126"/>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c r="FY162" s="128"/>
      <c r="FZ162" s="128"/>
      <c r="GA162" s="128"/>
      <c r="GB162" s="128"/>
      <c r="GC162" s="128"/>
      <c r="GD162" s="128"/>
      <c r="GE162" s="128"/>
      <c r="GF162" s="128"/>
      <c r="GG162" s="128"/>
      <c r="GH162" s="128"/>
      <c r="GI162" s="128"/>
      <c r="GJ162" s="128"/>
      <c r="GK162" s="128"/>
      <c r="GL162" s="128"/>
      <c r="GM162" s="128"/>
      <c r="GN162" s="128"/>
      <c r="GO162" s="128"/>
      <c r="GP162" s="128"/>
      <c r="GQ162" s="128"/>
      <c r="GR162" s="128"/>
      <c r="GS162" s="128"/>
      <c r="GT162" s="128"/>
      <c r="GU162" s="128"/>
      <c r="GV162" s="128"/>
      <c r="GW162" s="128"/>
    </row>
    <row r="163" spans="7:205" ht="20.100000000000001" customHeight="1">
      <c r="G163" s="126"/>
      <c r="H163" s="126"/>
      <c r="I163" s="126"/>
      <c r="J163" s="126"/>
      <c r="K163" s="126"/>
      <c r="L163" s="126"/>
      <c r="M163" s="126"/>
      <c r="N163" s="126"/>
      <c r="O163" s="126"/>
      <c r="P163" s="126"/>
      <c r="Q163" s="126"/>
      <c r="R163" s="126"/>
      <c r="S163" s="126"/>
      <c r="T163" s="126"/>
      <c r="U163" s="126"/>
      <c r="V163" s="126"/>
      <c r="W163" s="126"/>
      <c r="X163" s="126"/>
      <c r="Y163" s="126"/>
      <c r="Z163" s="126"/>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c r="FY163" s="128"/>
      <c r="FZ163" s="128"/>
      <c r="GA163" s="128"/>
      <c r="GB163" s="128"/>
      <c r="GC163" s="128"/>
      <c r="GD163" s="128"/>
      <c r="GE163" s="128"/>
      <c r="GF163" s="128"/>
      <c r="GG163" s="128"/>
      <c r="GH163" s="128"/>
      <c r="GI163" s="128"/>
      <c r="GJ163" s="128"/>
      <c r="GK163" s="128"/>
      <c r="GL163" s="128"/>
      <c r="GM163" s="128"/>
      <c r="GN163" s="128"/>
      <c r="GO163" s="128"/>
      <c r="GP163" s="128"/>
      <c r="GQ163" s="128"/>
      <c r="GR163" s="128"/>
      <c r="GS163" s="128"/>
      <c r="GT163" s="128"/>
      <c r="GU163" s="128"/>
      <c r="GV163" s="128"/>
      <c r="GW163" s="128"/>
    </row>
    <row r="164" spans="7:205" ht="20.100000000000001" customHeight="1">
      <c r="G164" s="126"/>
      <c r="H164" s="126"/>
      <c r="I164" s="126"/>
      <c r="J164" s="126"/>
      <c r="K164" s="126"/>
      <c r="L164" s="126"/>
      <c r="M164" s="126"/>
      <c r="N164" s="126"/>
      <c r="O164" s="126"/>
      <c r="P164" s="126"/>
      <c r="Q164" s="126"/>
      <c r="R164" s="126"/>
      <c r="S164" s="126"/>
      <c r="T164" s="126"/>
      <c r="U164" s="126"/>
      <c r="V164" s="126"/>
      <c r="W164" s="126"/>
      <c r="X164" s="126"/>
      <c r="Y164" s="126"/>
      <c r="Z164" s="126"/>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c r="FY164" s="128"/>
      <c r="FZ164" s="128"/>
      <c r="GA164" s="128"/>
      <c r="GB164" s="128"/>
      <c r="GC164" s="128"/>
      <c r="GD164" s="128"/>
      <c r="GE164" s="128"/>
      <c r="GF164" s="128"/>
      <c r="GG164" s="128"/>
      <c r="GH164" s="128"/>
      <c r="GI164" s="128"/>
      <c r="GJ164" s="128"/>
      <c r="GK164" s="128"/>
      <c r="GL164" s="128"/>
      <c r="GM164" s="128"/>
      <c r="GN164" s="128"/>
      <c r="GO164" s="128"/>
      <c r="GP164" s="128"/>
      <c r="GQ164" s="128"/>
      <c r="GR164" s="128"/>
      <c r="GS164" s="128"/>
      <c r="GT164" s="128"/>
      <c r="GU164" s="128"/>
      <c r="GV164" s="128"/>
      <c r="GW164" s="128"/>
    </row>
    <row r="165" spans="7:205" ht="20.100000000000001" customHeight="1">
      <c r="G165" s="126"/>
      <c r="H165" s="126"/>
      <c r="I165" s="126"/>
      <c r="J165" s="126"/>
      <c r="K165" s="126"/>
      <c r="L165" s="126"/>
      <c r="M165" s="126"/>
      <c r="N165" s="126"/>
      <c r="O165" s="126"/>
      <c r="P165" s="126"/>
      <c r="Q165" s="126"/>
      <c r="R165" s="126"/>
      <c r="S165" s="126"/>
      <c r="T165" s="126"/>
      <c r="U165" s="126"/>
      <c r="V165" s="126"/>
      <c r="W165" s="126"/>
      <c r="X165" s="126"/>
      <c r="Y165" s="126"/>
      <c r="Z165" s="126"/>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c r="FY165" s="128"/>
      <c r="FZ165" s="128"/>
      <c r="GA165" s="128"/>
      <c r="GB165" s="128"/>
      <c r="GC165" s="128"/>
      <c r="GD165" s="128"/>
      <c r="GE165" s="128"/>
      <c r="GF165" s="128"/>
      <c r="GG165" s="128"/>
      <c r="GH165" s="128"/>
      <c r="GI165" s="128"/>
      <c r="GJ165" s="128"/>
      <c r="GK165" s="128"/>
      <c r="GL165" s="128"/>
      <c r="GM165" s="128"/>
      <c r="GN165" s="128"/>
      <c r="GO165" s="128"/>
      <c r="GP165" s="128"/>
      <c r="GQ165" s="128"/>
      <c r="GR165" s="128"/>
      <c r="GS165" s="128"/>
      <c r="GT165" s="128"/>
      <c r="GU165" s="128"/>
      <c r="GV165" s="128"/>
      <c r="GW165" s="128"/>
    </row>
    <row r="166" spans="7:205" ht="20.100000000000001" customHeight="1">
      <c r="G166" s="126"/>
      <c r="H166" s="126"/>
      <c r="I166" s="126"/>
      <c r="J166" s="126"/>
      <c r="K166" s="126"/>
      <c r="L166" s="126"/>
      <c r="M166" s="126"/>
      <c r="N166" s="126"/>
      <c r="O166" s="126"/>
      <c r="P166" s="126"/>
      <c r="Q166" s="126"/>
      <c r="R166" s="126"/>
      <c r="S166" s="126"/>
      <c r="T166" s="126"/>
      <c r="U166" s="126"/>
      <c r="V166" s="126"/>
      <c r="W166" s="126"/>
      <c r="X166" s="126"/>
      <c r="Y166" s="126"/>
      <c r="Z166" s="126"/>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c r="FY166" s="128"/>
      <c r="FZ166" s="128"/>
      <c r="GA166" s="128"/>
      <c r="GB166" s="128"/>
      <c r="GC166" s="128"/>
      <c r="GD166" s="128"/>
      <c r="GE166" s="128"/>
      <c r="GF166" s="128"/>
      <c r="GG166" s="128"/>
      <c r="GH166" s="128"/>
      <c r="GI166" s="128"/>
      <c r="GJ166" s="128"/>
      <c r="GK166" s="128"/>
      <c r="GL166" s="128"/>
      <c r="GM166" s="128"/>
      <c r="GN166" s="128"/>
      <c r="GO166" s="128"/>
      <c r="GP166" s="128"/>
      <c r="GQ166" s="128"/>
      <c r="GR166" s="128"/>
      <c r="GS166" s="128"/>
      <c r="GT166" s="128"/>
      <c r="GU166" s="128"/>
      <c r="GV166" s="128"/>
      <c r="GW166" s="128"/>
    </row>
    <row r="167" spans="7:205" ht="20.100000000000001" customHeight="1">
      <c r="G167" s="126"/>
      <c r="H167" s="126"/>
      <c r="I167" s="126"/>
      <c r="J167" s="126"/>
      <c r="K167" s="126"/>
      <c r="L167" s="126"/>
      <c r="M167" s="126"/>
      <c r="N167" s="126"/>
      <c r="O167" s="126"/>
      <c r="P167" s="126"/>
      <c r="Q167" s="126"/>
      <c r="R167" s="126"/>
      <c r="S167" s="126"/>
      <c r="T167" s="126"/>
      <c r="U167" s="126"/>
      <c r="V167" s="126"/>
      <c r="W167" s="126"/>
      <c r="X167" s="126"/>
      <c r="Y167" s="126"/>
      <c r="Z167" s="126"/>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c r="FY167" s="128"/>
      <c r="FZ167" s="128"/>
      <c r="GA167" s="128"/>
      <c r="GB167" s="128"/>
      <c r="GC167" s="128"/>
      <c r="GD167" s="128"/>
      <c r="GE167" s="128"/>
      <c r="GF167" s="128"/>
      <c r="GG167" s="128"/>
      <c r="GH167" s="128"/>
      <c r="GI167" s="128"/>
      <c r="GJ167" s="128"/>
      <c r="GK167" s="128"/>
      <c r="GL167" s="128"/>
      <c r="GM167" s="128"/>
      <c r="GN167" s="128"/>
      <c r="GO167" s="128"/>
      <c r="GP167" s="128"/>
      <c r="GQ167" s="128"/>
      <c r="GR167" s="128"/>
      <c r="GS167" s="128"/>
      <c r="GT167" s="128"/>
      <c r="GU167" s="128"/>
      <c r="GV167" s="128"/>
      <c r="GW167" s="128"/>
    </row>
    <row r="168" spans="7:205" ht="20.100000000000001" customHeight="1">
      <c r="G168" s="126"/>
      <c r="H168" s="126"/>
      <c r="I168" s="126"/>
      <c r="J168" s="126"/>
      <c r="K168" s="126"/>
      <c r="L168" s="126"/>
      <c r="M168" s="126"/>
      <c r="N168" s="126"/>
      <c r="O168" s="126"/>
      <c r="P168" s="126"/>
      <c r="Q168" s="126"/>
      <c r="R168" s="126"/>
      <c r="S168" s="126"/>
      <c r="T168" s="126"/>
      <c r="U168" s="126"/>
      <c r="V168" s="126"/>
      <c r="W168" s="126"/>
      <c r="X168" s="126"/>
      <c r="Y168" s="126"/>
      <c r="Z168" s="126"/>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c r="FY168" s="128"/>
      <c r="FZ168" s="128"/>
      <c r="GA168" s="128"/>
      <c r="GB168" s="128"/>
      <c r="GC168" s="128"/>
      <c r="GD168" s="128"/>
      <c r="GE168" s="128"/>
      <c r="GF168" s="128"/>
      <c r="GG168" s="128"/>
      <c r="GH168" s="128"/>
      <c r="GI168" s="128"/>
      <c r="GJ168" s="128"/>
      <c r="GK168" s="128"/>
      <c r="GL168" s="128"/>
      <c r="GM168" s="128"/>
      <c r="GN168" s="128"/>
      <c r="GO168" s="128"/>
      <c r="GP168" s="128"/>
      <c r="GQ168" s="128"/>
      <c r="GR168" s="128"/>
      <c r="GS168" s="128"/>
      <c r="GT168" s="128"/>
      <c r="GU168" s="128"/>
      <c r="GV168" s="128"/>
      <c r="GW168" s="128"/>
    </row>
    <row r="169" spans="7:205" ht="20.100000000000001" customHeight="1">
      <c r="G169" s="126"/>
      <c r="H169" s="126"/>
      <c r="I169" s="126"/>
      <c r="J169" s="126"/>
      <c r="K169" s="126"/>
      <c r="L169" s="126"/>
      <c r="M169" s="126"/>
      <c r="N169" s="126"/>
      <c r="O169" s="126"/>
      <c r="P169" s="126"/>
      <c r="Q169" s="126"/>
      <c r="R169" s="126"/>
      <c r="S169" s="126"/>
      <c r="T169" s="126"/>
      <c r="U169" s="126"/>
      <c r="V169" s="126"/>
      <c r="W169" s="126"/>
      <c r="X169" s="126"/>
      <c r="Y169" s="126"/>
      <c r="Z169" s="126"/>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c r="DP169" s="128"/>
      <c r="DQ169" s="128"/>
      <c r="DR169" s="128"/>
      <c r="DS169" s="128"/>
      <c r="DT169" s="128"/>
      <c r="DU169" s="128"/>
      <c r="DV169" s="128"/>
      <c r="DW169" s="128"/>
      <c r="DX169" s="128"/>
      <c r="DY169" s="128"/>
      <c r="DZ169" s="128"/>
      <c r="EA169" s="128"/>
      <c r="EB169" s="128"/>
      <c r="EC169" s="128"/>
      <c r="ED169" s="128"/>
      <c r="EE169" s="128"/>
      <c r="EF169" s="128"/>
      <c r="EG169" s="128"/>
      <c r="EH169" s="128"/>
      <c r="EI169" s="128"/>
      <c r="EJ169" s="128"/>
      <c r="EK169" s="128"/>
      <c r="EL169" s="128"/>
      <c r="EM169" s="128"/>
      <c r="EN169" s="128"/>
      <c r="EO169" s="128"/>
      <c r="EP169" s="128"/>
      <c r="EQ169" s="128"/>
      <c r="ER169" s="128"/>
      <c r="ES169" s="128"/>
      <c r="ET169" s="128"/>
      <c r="EU169" s="128"/>
      <c r="EV169" s="128"/>
      <c r="EW169" s="128"/>
      <c r="EX169" s="128"/>
      <c r="EY169" s="128"/>
      <c r="EZ169" s="128"/>
      <c r="FA169" s="128"/>
      <c r="FB169" s="128"/>
      <c r="FC169" s="128"/>
      <c r="FD169" s="128"/>
      <c r="FE169" s="128"/>
      <c r="FF169" s="128"/>
      <c r="FG169" s="128"/>
      <c r="FH169" s="128"/>
      <c r="FI169" s="128"/>
      <c r="FJ169" s="128"/>
      <c r="FK169" s="128"/>
      <c r="FL169" s="128"/>
      <c r="FM169" s="128"/>
      <c r="FN169" s="128"/>
      <c r="FO169" s="128"/>
      <c r="FP169" s="128"/>
      <c r="FQ169" s="128"/>
      <c r="FR169" s="128"/>
      <c r="FS169" s="128"/>
      <c r="FT169" s="128"/>
      <c r="FU169" s="128"/>
      <c r="FV169" s="128"/>
      <c r="FW169" s="128"/>
      <c r="FX169" s="128"/>
      <c r="FY169" s="128"/>
      <c r="FZ169" s="128"/>
      <c r="GA169" s="128"/>
      <c r="GB169" s="128"/>
      <c r="GC169" s="128"/>
      <c r="GD169" s="128"/>
      <c r="GE169" s="128"/>
      <c r="GF169" s="128"/>
      <c r="GG169" s="128"/>
      <c r="GH169" s="128"/>
      <c r="GI169" s="128"/>
      <c r="GJ169" s="128"/>
      <c r="GK169" s="128"/>
      <c r="GL169" s="128"/>
      <c r="GM169" s="128"/>
      <c r="GN169" s="128"/>
      <c r="GO169" s="128"/>
      <c r="GP169" s="128"/>
      <c r="GQ169" s="128"/>
      <c r="GR169" s="128"/>
      <c r="GS169" s="128"/>
      <c r="GT169" s="128"/>
      <c r="GU169" s="128"/>
      <c r="GV169" s="128"/>
      <c r="GW169" s="128"/>
    </row>
    <row r="170" spans="7:205" ht="20.100000000000001" customHeight="1">
      <c r="G170" s="126"/>
      <c r="H170" s="126"/>
      <c r="I170" s="126"/>
      <c r="J170" s="126"/>
      <c r="K170" s="126"/>
      <c r="L170" s="126"/>
      <c r="M170" s="126"/>
      <c r="N170" s="126"/>
      <c r="O170" s="126"/>
      <c r="P170" s="126"/>
      <c r="Q170" s="126"/>
      <c r="R170" s="126"/>
      <c r="S170" s="126"/>
      <c r="T170" s="126"/>
      <c r="U170" s="126"/>
      <c r="V170" s="126"/>
      <c r="W170" s="126"/>
      <c r="X170" s="126"/>
      <c r="Y170" s="126"/>
      <c r="Z170" s="126"/>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128"/>
      <c r="EJ170" s="128"/>
      <c r="EK170" s="128"/>
      <c r="EL170" s="128"/>
      <c r="EM170" s="128"/>
      <c r="EN170" s="128"/>
      <c r="EO170" s="128"/>
      <c r="EP170" s="128"/>
      <c r="EQ170" s="128"/>
      <c r="ER170" s="128"/>
      <c r="ES170" s="128"/>
      <c r="ET170" s="128"/>
      <c r="EU170" s="128"/>
      <c r="EV170" s="128"/>
      <c r="EW170" s="128"/>
      <c r="EX170" s="128"/>
      <c r="EY170" s="128"/>
      <c r="EZ170" s="128"/>
      <c r="FA170" s="128"/>
      <c r="FB170" s="128"/>
      <c r="FC170" s="128"/>
      <c r="FD170" s="128"/>
      <c r="FE170" s="128"/>
      <c r="FF170" s="128"/>
      <c r="FG170" s="128"/>
      <c r="FH170" s="128"/>
      <c r="FI170" s="128"/>
      <c r="FJ170" s="128"/>
      <c r="FK170" s="128"/>
      <c r="FL170" s="128"/>
      <c r="FM170" s="128"/>
      <c r="FN170" s="128"/>
      <c r="FO170" s="128"/>
      <c r="FP170" s="128"/>
      <c r="FQ170" s="128"/>
      <c r="FR170" s="128"/>
      <c r="FS170" s="128"/>
      <c r="FT170" s="128"/>
      <c r="FU170" s="128"/>
      <c r="FV170" s="128"/>
      <c r="FW170" s="128"/>
      <c r="FX170" s="128"/>
      <c r="FY170" s="128"/>
      <c r="FZ170" s="128"/>
      <c r="GA170" s="128"/>
      <c r="GB170" s="128"/>
      <c r="GC170" s="128"/>
      <c r="GD170" s="128"/>
      <c r="GE170" s="128"/>
      <c r="GF170" s="128"/>
      <c r="GG170" s="128"/>
      <c r="GH170" s="128"/>
      <c r="GI170" s="128"/>
      <c r="GJ170" s="128"/>
      <c r="GK170" s="128"/>
      <c r="GL170" s="128"/>
      <c r="GM170" s="128"/>
      <c r="GN170" s="128"/>
      <c r="GO170" s="128"/>
      <c r="GP170" s="128"/>
      <c r="GQ170" s="128"/>
      <c r="GR170" s="128"/>
      <c r="GS170" s="128"/>
      <c r="GT170" s="128"/>
      <c r="GU170" s="128"/>
      <c r="GV170" s="128"/>
      <c r="GW170" s="128"/>
    </row>
    <row r="171" spans="7:205" ht="20.100000000000001" customHeight="1">
      <c r="G171" s="126"/>
      <c r="H171" s="126"/>
      <c r="I171" s="126"/>
      <c r="J171" s="126"/>
      <c r="K171" s="126"/>
      <c r="L171" s="126"/>
      <c r="M171" s="126"/>
      <c r="N171" s="126"/>
      <c r="O171" s="126"/>
      <c r="P171" s="126"/>
      <c r="Q171" s="126"/>
      <c r="R171" s="126"/>
      <c r="S171" s="126"/>
      <c r="T171" s="126"/>
      <c r="U171" s="126"/>
      <c r="V171" s="126"/>
      <c r="W171" s="126"/>
      <c r="X171" s="126"/>
      <c r="Y171" s="126"/>
      <c r="Z171" s="126"/>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28"/>
      <c r="EJ171" s="128"/>
      <c r="EK171" s="128"/>
      <c r="EL171" s="128"/>
      <c r="EM171" s="128"/>
      <c r="EN171" s="128"/>
      <c r="EO171" s="128"/>
      <c r="EP171" s="128"/>
      <c r="EQ171" s="128"/>
      <c r="ER171" s="128"/>
      <c r="ES171" s="128"/>
      <c r="ET171" s="128"/>
      <c r="EU171" s="128"/>
      <c r="EV171" s="128"/>
      <c r="EW171" s="128"/>
      <c r="EX171" s="128"/>
      <c r="EY171" s="128"/>
      <c r="EZ171" s="128"/>
      <c r="FA171" s="128"/>
      <c r="FB171" s="128"/>
      <c r="FC171" s="128"/>
      <c r="FD171" s="128"/>
      <c r="FE171" s="128"/>
      <c r="FF171" s="128"/>
      <c r="FG171" s="128"/>
      <c r="FH171" s="128"/>
      <c r="FI171" s="128"/>
      <c r="FJ171" s="128"/>
      <c r="FK171" s="128"/>
      <c r="FL171" s="128"/>
      <c r="FM171" s="128"/>
      <c r="FN171" s="128"/>
      <c r="FO171" s="128"/>
      <c r="FP171" s="128"/>
      <c r="FQ171" s="128"/>
      <c r="FR171" s="128"/>
      <c r="FS171" s="128"/>
      <c r="FT171" s="128"/>
      <c r="FU171" s="128"/>
      <c r="FV171" s="128"/>
      <c r="FW171" s="128"/>
      <c r="FX171" s="128"/>
      <c r="FY171" s="128"/>
      <c r="FZ171" s="128"/>
      <c r="GA171" s="128"/>
      <c r="GB171" s="128"/>
      <c r="GC171" s="128"/>
      <c r="GD171" s="128"/>
      <c r="GE171" s="128"/>
      <c r="GF171" s="128"/>
      <c r="GG171" s="128"/>
      <c r="GH171" s="128"/>
      <c r="GI171" s="128"/>
      <c r="GJ171" s="128"/>
      <c r="GK171" s="128"/>
      <c r="GL171" s="128"/>
      <c r="GM171" s="128"/>
      <c r="GN171" s="128"/>
      <c r="GO171" s="128"/>
      <c r="GP171" s="128"/>
      <c r="GQ171" s="128"/>
      <c r="GR171" s="128"/>
      <c r="GS171" s="128"/>
      <c r="GT171" s="128"/>
      <c r="GU171" s="128"/>
      <c r="GV171" s="128"/>
      <c r="GW171" s="128"/>
    </row>
    <row r="172" spans="7:205" ht="20.100000000000001" customHeight="1">
      <c r="G172" s="126"/>
      <c r="H172" s="126"/>
      <c r="I172" s="126"/>
      <c r="J172" s="126"/>
      <c r="K172" s="126"/>
      <c r="L172" s="126"/>
      <c r="M172" s="126"/>
      <c r="N172" s="126"/>
      <c r="O172" s="126"/>
      <c r="P172" s="126"/>
      <c r="Q172" s="126"/>
      <c r="R172" s="126"/>
      <c r="S172" s="126"/>
      <c r="T172" s="126"/>
      <c r="U172" s="126"/>
      <c r="V172" s="126"/>
      <c r="W172" s="126"/>
      <c r="X172" s="126"/>
      <c r="Y172" s="126"/>
      <c r="Z172" s="126"/>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8"/>
      <c r="EE172" s="128"/>
      <c r="EF172" s="128"/>
      <c r="EG172" s="128"/>
      <c r="EH172" s="128"/>
      <c r="EI172" s="128"/>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8"/>
      <c r="FU172" s="128"/>
      <c r="FV172" s="128"/>
      <c r="FW172" s="128"/>
      <c r="FX172" s="128"/>
      <c r="FY172" s="128"/>
      <c r="FZ172" s="128"/>
      <c r="GA172" s="128"/>
      <c r="GB172" s="128"/>
      <c r="GC172" s="128"/>
      <c r="GD172" s="128"/>
      <c r="GE172" s="128"/>
      <c r="GF172" s="128"/>
      <c r="GG172" s="128"/>
      <c r="GH172" s="128"/>
      <c r="GI172" s="128"/>
      <c r="GJ172" s="128"/>
      <c r="GK172" s="128"/>
      <c r="GL172" s="128"/>
      <c r="GM172" s="128"/>
      <c r="GN172" s="128"/>
      <c r="GO172" s="128"/>
      <c r="GP172" s="128"/>
      <c r="GQ172" s="128"/>
      <c r="GR172" s="128"/>
      <c r="GS172" s="128"/>
      <c r="GT172" s="128"/>
      <c r="GU172" s="128"/>
      <c r="GV172" s="128"/>
      <c r="GW172" s="128"/>
    </row>
    <row r="173" spans="7:205" ht="20.100000000000001" customHeight="1">
      <c r="G173" s="126"/>
      <c r="H173" s="126"/>
      <c r="I173" s="126"/>
      <c r="J173" s="126"/>
      <c r="K173" s="126"/>
      <c r="L173" s="126"/>
      <c r="M173" s="126"/>
      <c r="N173" s="126"/>
      <c r="O173" s="126"/>
      <c r="P173" s="126"/>
      <c r="Q173" s="126"/>
      <c r="R173" s="126"/>
      <c r="S173" s="126"/>
      <c r="T173" s="126"/>
      <c r="U173" s="126"/>
      <c r="V173" s="126"/>
      <c r="W173" s="126"/>
      <c r="X173" s="126"/>
      <c r="Y173" s="126"/>
      <c r="Z173" s="126"/>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c r="EX173" s="128"/>
      <c r="EY173" s="128"/>
      <c r="EZ173" s="128"/>
      <c r="FA173" s="128"/>
      <c r="FB173" s="128"/>
      <c r="FC173" s="128"/>
      <c r="FD173" s="128"/>
      <c r="FE173" s="128"/>
      <c r="FF173" s="128"/>
      <c r="FG173" s="128"/>
      <c r="FH173" s="128"/>
      <c r="FI173" s="128"/>
      <c r="FJ173" s="128"/>
      <c r="FK173" s="128"/>
      <c r="FL173" s="128"/>
      <c r="FM173" s="128"/>
      <c r="FN173" s="128"/>
      <c r="FO173" s="128"/>
      <c r="FP173" s="128"/>
      <c r="FQ173" s="128"/>
      <c r="FR173" s="128"/>
      <c r="FS173" s="128"/>
      <c r="FT173" s="128"/>
      <c r="FU173" s="128"/>
      <c r="FV173" s="128"/>
      <c r="FW173" s="128"/>
      <c r="FX173" s="128"/>
      <c r="FY173" s="128"/>
      <c r="FZ173" s="128"/>
      <c r="GA173" s="128"/>
      <c r="GB173" s="128"/>
      <c r="GC173" s="128"/>
      <c r="GD173" s="128"/>
      <c r="GE173" s="128"/>
      <c r="GF173" s="128"/>
      <c r="GG173" s="128"/>
      <c r="GH173" s="128"/>
      <c r="GI173" s="128"/>
      <c r="GJ173" s="128"/>
      <c r="GK173" s="128"/>
      <c r="GL173" s="128"/>
      <c r="GM173" s="128"/>
      <c r="GN173" s="128"/>
      <c r="GO173" s="128"/>
      <c r="GP173" s="128"/>
      <c r="GQ173" s="128"/>
      <c r="GR173" s="128"/>
      <c r="GS173" s="128"/>
      <c r="GT173" s="128"/>
      <c r="GU173" s="128"/>
      <c r="GV173" s="128"/>
      <c r="GW173" s="128"/>
    </row>
    <row r="174" spans="7:205" ht="20.100000000000001" customHeight="1">
      <c r="G174" s="126"/>
      <c r="H174" s="126"/>
      <c r="I174" s="126"/>
      <c r="J174" s="126"/>
      <c r="K174" s="126"/>
      <c r="L174" s="126"/>
      <c r="M174" s="126"/>
      <c r="N174" s="126"/>
      <c r="O174" s="126"/>
      <c r="P174" s="126"/>
      <c r="Q174" s="126"/>
      <c r="R174" s="126"/>
      <c r="S174" s="126"/>
      <c r="T174" s="126"/>
      <c r="U174" s="126"/>
      <c r="V174" s="126"/>
      <c r="W174" s="126"/>
      <c r="X174" s="126"/>
      <c r="Y174" s="126"/>
      <c r="Z174" s="126"/>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8"/>
      <c r="EU174" s="128"/>
      <c r="EV174" s="128"/>
      <c r="EW174" s="128"/>
      <c r="EX174" s="128"/>
      <c r="EY174" s="128"/>
      <c r="EZ174" s="128"/>
      <c r="FA174" s="128"/>
      <c r="FB174" s="128"/>
      <c r="FC174" s="128"/>
      <c r="FD174" s="128"/>
      <c r="FE174" s="128"/>
      <c r="FF174" s="128"/>
      <c r="FG174" s="128"/>
      <c r="FH174" s="128"/>
      <c r="FI174" s="128"/>
      <c r="FJ174" s="128"/>
      <c r="FK174" s="128"/>
      <c r="FL174" s="128"/>
      <c r="FM174" s="128"/>
      <c r="FN174" s="128"/>
      <c r="FO174" s="128"/>
      <c r="FP174" s="128"/>
      <c r="FQ174" s="128"/>
      <c r="FR174" s="128"/>
      <c r="FS174" s="128"/>
      <c r="FT174" s="128"/>
      <c r="FU174" s="128"/>
      <c r="FV174" s="128"/>
      <c r="FW174" s="128"/>
      <c r="FX174" s="128"/>
      <c r="FY174" s="128"/>
      <c r="FZ174" s="128"/>
      <c r="GA174" s="128"/>
      <c r="GB174" s="128"/>
      <c r="GC174" s="128"/>
      <c r="GD174" s="128"/>
      <c r="GE174" s="128"/>
      <c r="GF174" s="128"/>
      <c r="GG174" s="128"/>
      <c r="GH174" s="128"/>
      <c r="GI174" s="128"/>
      <c r="GJ174" s="128"/>
      <c r="GK174" s="128"/>
      <c r="GL174" s="128"/>
      <c r="GM174" s="128"/>
      <c r="GN174" s="128"/>
      <c r="GO174" s="128"/>
      <c r="GP174" s="128"/>
      <c r="GQ174" s="128"/>
      <c r="GR174" s="128"/>
      <c r="GS174" s="128"/>
      <c r="GT174" s="128"/>
      <c r="GU174" s="128"/>
      <c r="GV174" s="128"/>
      <c r="GW174" s="128"/>
    </row>
    <row r="175" spans="7:205" ht="20.100000000000001" customHeight="1">
      <c r="G175" s="126"/>
      <c r="H175" s="126"/>
      <c r="I175" s="126"/>
      <c r="J175" s="126"/>
      <c r="K175" s="126"/>
      <c r="L175" s="126"/>
      <c r="M175" s="126"/>
      <c r="N175" s="126"/>
      <c r="O175" s="126"/>
      <c r="P175" s="126"/>
      <c r="Q175" s="126"/>
      <c r="R175" s="126"/>
      <c r="S175" s="126"/>
      <c r="T175" s="126"/>
      <c r="U175" s="126"/>
      <c r="V175" s="126"/>
      <c r="W175" s="126"/>
      <c r="X175" s="126"/>
      <c r="Y175" s="126"/>
      <c r="Z175" s="126"/>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c r="FY175" s="128"/>
      <c r="FZ175" s="128"/>
      <c r="GA175" s="128"/>
      <c r="GB175" s="128"/>
      <c r="GC175" s="128"/>
      <c r="GD175" s="128"/>
      <c r="GE175" s="128"/>
      <c r="GF175" s="128"/>
      <c r="GG175" s="128"/>
      <c r="GH175" s="128"/>
      <c r="GI175" s="128"/>
      <c r="GJ175" s="128"/>
      <c r="GK175" s="128"/>
      <c r="GL175" s="128"/>
      <c r="GM175" s="128"/>
      <c r="GN175" s="128"/>
      <c r="GO175" s="128"/>
      <c r="GP175" s="128"/>
      <c r="GQ175" s="128"/>
      <c r="GR175" s="128"/>
      <c r="GS175" s="128"/>
      <c r="GT175" s="128"/>
      <c r="GU175" s="128"/>
      <c r="GV175" s="128"/>
      <c r="GW175" s="128"/>
    </row>
    <row r="176" spans="7:205" ht="20.100000000000001" customHeight="1">
      <c r="G176" s="126"/>
      <c r="H176" s="126"/>
      <c r="I176" s="126"/>
      <c r="J176" s="126"/>
      <c r="K176" s="126"/>
      <c r="L176" s="126"/>
      <c r="M176" s="126"/>
      <c r="N176" s="126"/>
      <c r="O176" s="126"/>
      <c r="P176" s="126"/>
      <c r="Q176" s="126"/>
      <c r="R176" s="126"/>
      <c r="S176" s="126"/>
      <c r="T176" s="126"/>
      <c r="U176" s="126"/>
      <c r="V176" s="126"/>
      <c r="W176" s="126"/>
      <c r="X176" s="126"/>
      <c r="Y176" s="126"/>
      <c r="Z176" s="126"/>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8"/>
      <c r="FU176" s="128"/>
      <c r="FV176" s="128"/>
      <c r="FW176" s="128"/>
      <c r="FX176" s="128"/>
      <c r="FY176" s="128"/>
      <c r="FZ176" s="128"/>
      <c r="GA176" s="128"/>
      <c r="GB176" s="128"/>
      <c r="GC176" s="128"/>
      <c r="GD176" s="128"/>
      <c r="GE176" s="128"/>
      <c r="GF176" s="128"/>
      <c r="GG176" s="128"/>
      <c r="GH176" s="128"/>
      <c r="GI176" s="128"/>
      <c r="GJ176" s="128"/>
      <c r="GK176" s="128"/>
      <c r="GL176" s="128"/>
      <c r="GM176" s="128"/>
      <c r="GN176" s="128"/>
      <c r="GO176" s="128"/>
      <c r="GP176" s="128"/>
      <c r="GQ176" s="128"/>
      <c r="GR176" s="128"/>
      <c r="GS176" s="128"/>
      <c r="GT176" s="128"/>
      <c r="GU176" s="128"/>
      <c r="GV176" s="128"/>
      <c r="GW176" s="128"/>
    </row>
    <row r="177" spans="7:205" ht="20.100000000000001" customHeight="1">
      <c r="G177" s="126"/>
      <c r="H177" s="126"/>
      <c r="I177" s="126"/>
      <c r="J177" s="126"/>
      <c r="K177" s="126"/>
      <c r="L177" s="126"/>
      <c r="M177" s="126"/>
      <c r="N177" s="126"/>
      <c r="O177" s="126"/>
      <c r="P177" s="126"/>
      <c r="Q177" s="126"/>
      <c r="R177" s="126"/>
      <c r="S177" s="126"/>
      <c r="T177" s="126"/>
      <c r="U177" s="126"/>
      <c r="V177" s="126"/>
      <c r="W177" s="126"/>
      <c r="X177" s="126"/>
      <c r="Y177" s="126"/>
      <c r="Z177" s="126"/>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8"/>
      <c r="FB177" s="128"/>
      <c r="FC177" s="128"/>
      <c r="FD177" s="128"/>
      <c r="FE177" s="128"/>
      <c r="FF177" s="128"/>
      <c r="FG177" s="128"/>
      <c r="FH177" s="128"/>
      <c r="FI177" s="128"/>
      <c r="FJ177" s="128"/>
      <c r="FK177" s="128"/>
      <c r="FL177" s="128"/>
      <c r="FM177" s="128"/>
      <c r="FN177" s="128"/>
      <c r="FO177" s="128"/>
      <c r="FP177" s="128"/>
      <c r="FQ177" s="128"/>
      <c r="FR177" s="128"/>
      <c r="FS177" s="128"/>
      <c r="FT177" s="128"/>
      <c r="FU177" s="128"/>
      <c r="FV177" s="128"/>
      <c r="FW177" s="128"/>
      <c r="FX177" s="128"/>
      <c r="FY177" s="128"/>
      <c r="FZ177" s="128"/>
      <c r="GA177" s="128"/>
      <c r="GB177" s="128"/>
      <c r="GC177" s="128"/>
      <c r="GD177" s="128"/>
      <c r="GE177" s="128"/>
      <c r="GF177" s="128"/>
      <c r="GG177" s="128"/>
      <c r="GH177" s="128"/>
      <c r="GI177" s="128"/>
      <c r="GJ177" s="128"/>
      <c r="GK177" s="128"/>
      <c r="GL177" s="128"/>
      <c r="GM177" s="128"/>
      <c r="GN177" s="128"/>
      <c r="GO177" s="128"/>
      <c r="GP177" s="128"/>
      <c r="GQ177" s="128"/>
      <c r="GR177" s="128"/>
      <c r="GS177" s="128"/>
      <c r="GT177" s="128"/>
      <c r="GU177" s="128"/>
      <c r="GV177" s="128"/>
      <c r="GW177" s="128"/>
    </row>
    <row r="178" spans="7:205" ht="20.100000000000001" customHeight="1">
      <c r="G178" s="126"/>
      <c r="H178" s="126"/>
      <c r="I178" s="126"/>
      <c r="J178" s="126"/>
      <c r="K178" s="126"/>
      <c r="L178" s="126"/>
      <c r="M178" s="126"/>
      <c r="N178" s="126"/>
      <c r="O178" s="126"/>
      <c r="P178" s="126"/>
      <c r="Q178" s="126"/>
      <c r="R178" s="126"/>
      <c r="S178" s="126"/>
      <c r="T178" s="126"/>
      <c r="U178" s="126"/>
      <c r="V178" s="126"/>
      <c r="W178" s="126"/>
      <c r="X178" s="126"/>
      <c r="Y178" s="126"/>
      <c r="Z178" s="126"/>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8"/>
      <c r="FB178" s="128"/>
      <c r="FC178" s="128"/>
      <c r="FD178" s="128"/>
      <c r="FE178" s="128"/>
      <c r="FF178" s="128"/>
      <c r="FG178" s="128"/>
      <c r="FH178" s="128"/>
      <c r="FI178" s="128"/>
      <c r="FJ178" s="128"/>
      <c r="FK178" s="128"/>
      <c r="FL178" s="128"/>
      <c r="FM178" s="128"/>
      <c r="FN178" s="128"/>
      <c r="FO178" s="128"/>
      <c r="FP178" s="128"/>
      <c r="FQ178" s="128"/>
      <c r="FR178" s="128"/>
      <c r="FS178" s="128"/>
      <c r="FT178" s="128"/>
      <c r="FU178" s="128"/>
      <c r="FV178" s="128"/>
      <c r="FW178" s="128"/>
      <c r="FX178" s="128"/>
      <c r="FY178" s="128"/>
      <c r="FZ178" s="128"/>
      <c r="GA178" s="128"/>
      <c r="GB178" s="128"/>
      <c r="GC178" s="128"/>
      <c r="GD178" s="128"/>
      <c r="GE178" s="128"/>
      <c r="GF178" s="128"/>
      <c r="GG178" s="128"/>
      <c r="GH178" s="128"/>
      <c r="GI178" s="128"/>
      <c r="GJ178" s="128"/>
      <c r="GK178" s="128"/>
      <c r="GL178" s="128"/>
      <c r="GM178" s="128"/>
      <c r="GN178" s="128"/>
      <c r="GO178" s="128"/>
      <c r="GP178" s="128"/>
      <c r="GQ178" s="128"/>
      <c r="GR178" s="128"/>
      <c r="GS178" s="128"/>
      <c r="GT178" s="128"/>
      <c r="GU178" s="128"/>
      <c r="GV178" s="128"/>
      <c r="GW178" s="128"/>
    </row>
    <row r="179" spans="7:205" ht="20.100000000000001" customHeight="1">
      <c r="G179" s="126"/>
      <c r="H179" s="126"/>
      <c r="I179" s="126"/>
      <c r="J179" s="126"/>
      <c r="K179" s="126"/>
      <c r="L179" s="126"/>
      <c r="M179" s="126"/>
      <c r="N179" s="126"/>
      <c r="O179" s="126"/>
      <c r="P179" s="126"/>
      <c r="Q179" s="126"/>
      <c r="R179" s="126"/>
      <c r="S179" s="126"/>
      <c r="T179" s="126"/>
      <c r="U179" s="126"/>
      <c r="V179" s="126"/>
      <c r="W179" s="126"/>
      <c r="X179" s="126"/>
      <c r="Y179" s="126"/>
      <c r="Z179" s="126"/>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8"/>
      <c r="EU179" s="128"/>
      <c r="EV179" s="128"/>
      <c r="EW179" s="128"/>
      <c r="EX179" s="128"/>
      <c r="EY179" s="128"/>
      <c r="EZ179" s="128"/>
      <c r="FA179" s="128"/>
      <c r="FB179" s="128"/>
      <c r="FC179" s="128"/>
      <c r="FD179" s="128"/>
      <c r="FE179" s="128"/>
      <c r="FF179" s="128"/>
      <c r="FG179" s="128"/>
      <c r="FH179" s="128"/>
      <c r="FI179" s="128"/>
      <c r="FJ179" s="128"/>
      <c r="FK179" s="128"/>
      <c r="FL179" s="128"/>
      <c r="FM179" s="128"/>
      <c r="FN179" s="128"/>
      <c r="FO179" s="128"/>
      <c r="FP179" s="128"/>
      <c r="FQ179" s="128"/>
      <c r="FR179" s="128"/>
      <c r="FS179" s="128"/>
      <c r="FT179" s="128"/>
      <c r="FU179" s="128"/>
      <c r="FV179" s="128"/>
      <c r="FW179" s="128"/>
      <c r="FX179" s="128"/>
      <c r="FY179" s="128"/>
      <c r="FZ179" s="128"/>
      <c r="GA179" s="128"/>
      <c r="GB179" s="128"/>
      <c r="GC179" s="128"/>
      <c r="GD179" s="128"/>
      <c r="GE179" s="128"/>
      <c r="GF179" s="128"/>
      <c r="GG179" s="128"/>
      <c r="GH179" s="128"/>
      <c r="GI179" s="128"/>
      <c r="GJ179" s="128"/>
      <c r="GK179" s="128"/>
      <c r="GL179" s="128"/>
      <c r="GM179" s="128"/>
      <c r="GN179" s="128"/>
      <c r="GO179" s="128"/>
      <c r="GP179" s="128"/>
      <c r="GQ179" s="128"/>
      <c r="GR179" s="128"/>
      <c r="GS179" s="128"/>
      <c r="GT179" s="128"/>
      <c r="GU179" s="128"/>
      <c r="GV179" s="128"/>
      <c r="GW179" s="128"/>
    </row>
    <row r="180" spans="7:205" ht="20.100000000000001" customHeight="1">
      <c r="G180" s="126"/>
      <c r="H180" s="126"/>
      <c r="I180" s="126"/>
      <c r="J180" s="126"/>
      <c r="K180" s="126"/>
      <c r="L180" s="126"/>
      <c r="M180" s="126"/>
      <c r="N180" s="126"/>
      <c r="O180" s="126"/>
      <c r="P180" s="126"/>
      <c r="Q180" s="126"/>
      <c r="R180" s="126"/>
      <c r="S180" s="126"/>
      <c r="T180" s="126"/>
      <c r="U180" s="126"/>
      <c r="V180" s="126"/>
      <c r="W180" s="126"/>
      <c r="X180" s="126"/>
      <c r="Y180" s="126"/>
      <c r="Z180" s="126"/>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c r="DP180" s="128"/>
      <c r="DQ180" s="128"/>
      <c r="DR180" s="128"/>
      <c r="DS180" s="128"/>
      <c r="DT180" s="128"/>
      <c r="DU180" s="128"/>
      <c r="DV180" s="128"/>
      <c r="DW180" s="128"/>
      <c r="DX180" s="128"/>
      <c r="DY180" s="128"/>
      <c r="DZ180" s="128"/>
      <c r="EA180" s="128"/>
      <c r="EB180" s="128"/>
      <c r="EC180" s="128"/>
      <c r="ED180" s="128"/>
      <c r="EE180" s="128"/>
      <c r="EF180" s="128"/>
      <c r="EG180" s="128"/>
      <c r="EH180" s="128"/>
      <c r="EI180" s="128"/>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8"/>
      <c r="FU180" s="128"/>
      <c r="FV180" s="128"/>
      <c r="FW180" s="128"/>
      <c r="FX180" s="128"/>
      <c r="FY180" s="128"/>
      <c r="FZ180" s="128"/>
      <c r="GA180" s="128"/>
      <c r="GB180" s="128"/>
      <c r="GC180" s="128"/>
      <c r="GD180" s="128"/>
      <c r="GE180" s="128"/>
      <c r="GF180" s="128"/>
      <c r="GG180" s="128"/>
      <c r="GH180" s="128"/>
      <c r="GI180" s="128"/>
      <c r="GJ180" s="128"/>
      <c r="GK180" s="128"/>
      <c r="GL180" s="128"/>
      <c r="GM180" s="128"/>
      <c r="GN180" s="128"/>
      <c r="GO180" s="128"/>
      <c r="GP180" s="128"/>
      <c r="GQ180" s="128"/>
      <c r="GR180" s="128"/>
      <c r="GS180" s="128"/>
      <c r="GT180" s="128"/>
      <c r="GU180" s="128"/>
      <c r="GV180" s="128"/>
      <c r="GW180" s="128"/>
    </row>
    <row r="181" spans="7:205" ht="20.100000000000001" customHeight="1">
      <c r="G181" s="126"/>
      <c r="H181" s="126"/>
      <c r="I181" s="126"/>
      <c r="J181" s="126"/>
      <c r="K181" s="126"/>
      <c r="L181" s="126"/>
      <c r="M181" s="126"/>
      <c r="N181" s="126"/>
      <c r="O181" s="126"/>
      <c r="P181" s="126"/>
      <c r="Q181" s="126"/>
      <c r="R181" s="126"/>
      <c r="S181" s="126"/>
      <c r="T181" s="126"/>
      <c r="U181" s="126"/>
      <c r="V181" s="126"/>
      <c r="W181" s="126"/>
      <c r="X181" s="126"/>
      <c r="Y181" s="126"/>
      <c r="Z181" s="126"/>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c r="DP181" s="128"/>
      <c r="DQ181" s="128"/>
      <c r="DR181" s="128"/>
      <c r="DS181" s="128"/>
      <c r="DT181" s="128"/>
      <c r="DU181" s="128"/>
      <c r="DV181" s="128"/>
      <c r="DW181" s="128"/>
      <c r="DX181" s="128"/>
      <c r="DY181" s="128"/>
      <c r="DZ181" s="128"/>
      <c r="EA181" s="128"/>
      <c r="EB181" s="128"/>
      <c r="EC181" s="128"/>
      <c r="ED181" s="128"/>
      <c r="EE181" s="128"/>
      <c r="EF181" s="128"/>
      <c r="EG181" s="128"/>
      <c r="EH181" s="128"/>
      <c r="EI181" s="128"/>
      <c r="EJ181" s="128"/>
      <c r="EK181" s="128"/>
      <c r="EL181" s="128"/>
      <c r="EM181" s="128"/>
      <c r="EN181" s="128"/>
      <c r="EO181" s="128"/>
      <c r="EP181" s="128"/>
      <c r="EQ181" s="128"/>
      <c r="ER181" s="128"/>
      <c r="ES181" s="128"/>
      <c r="ET181" s="128"/>
      <c r="EU181" s="128"/>
      <c r="EV181" s="128"/>
      <c r="EW181" s="128"/>
      <c r="EX181" s="128"/>
      <c r="EY181" s="128"/>
      <c r="EZ181" s="128"/>
      <c r="FA181" s="128"/>
      <c r="FB181" s="128"/>
      <c r="FC181" s="128"/>
      <c r="FD181" s="128"/>
      <c r="FE181" s="128"/>
      <c r="FF181" s="128"/>
      <c r="FG181" s="128"/>
      <c r="FH181" s="128"/>
      <c r="FI181" s="128"/>
      <c r="FJ181" s="128"/>
      <c r="FK181" s="128"/>
      <c r="FL181" s="128"/>
      <c r="FM181" s="128"/>
      <c r="FN181" s="128"/>
      <c r="FO181" s="128"/>
      <c r="FP181" s="128"/>
      <c r="FQ181" s="128"/>
      <c r="FR181" s="128"/>
      <c r="FS181" s="128"/>
      <c r="FT181" s="128"/>
      <c r="FU181" s="128"/>
      <c r="FV181" s="128"/>
      <c r="FW181" s="128"/>
      <c r="FX181" s="128"/>
      <c r="FY181" s="128"/>
      <c r="FZ181" s="128"/>
      <c r="GA181" s="128"/>
      <c r="GB181" s="128"/>
      <c r="GC181" s="128"/>
      <c r="GD181" s="128"/>
      <c r="GE181" s="128"/>
      <c r="GF181" s="128"/>
      <c r="GG181" s="128"/>
      <c r="GH181" s="128"/>
      <c r="GI181" s="128"/>
      <c r="GJ181" s="128"/>
      <c r="GK181" s="128"/>
      <c r="GL181" s="128"/>
      <c r="GM181" s="128"/>
      <c r="GN181" s="128"/>
      <c r="GO181" s="128"/>
      <c r="GP181" s="128"/>
      <c r="GQ181" s="128"/>
      <c r="GR181" s="128"/>
      <c r="GS181" s="128"/>
      <c r="GT181" s="128"/>
      <c r="GU181" s="128"/>
      <c r="GV181" s="128"/>
      <c r="GW181" s="128"/>
    </row>
    <row r="182" spans="7:205" ht="20.100000000000001" customHeight="1">
      <c r="G182" s="126"/>
      <c r="H182" s="126"/>
      <c r="I182" s="126"/>
      <c r="J182" s="126"/>
      <c r="K182" s="126"/>
      <c r="L182" s="126"/>
      <c r="M182" s="126"/>
      <c r="N182" s="126"/>
      <c r="O182" s="126"/>
      <c r="P182" s="126"/>
      <c r="Q182" s="126"/>
      <c r="R182" s="126"/>
      <c r="S182" s="126"/>
      <c r="T182" s="126"/>
      <c r="U182" s="126"/>
      <c r="V182" s="126"/>
      <c r="W182" s="126"/>
      <c r="X182" s="126"/>
      <c r="Y182" s="126"/>
      <c r="Z182" s="126"/>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8"/>
      <c r="EU182" s="128"/>
      <c r="EV182" s="128"/>
      <c r="EW182" s="128"/>
      <c r="EX182" s="128"/>
      <c r="EY182" s="128"/>
      <c r="EZ182" s="128"/>
      <c r="FA182" s="128"/>
      <c r="FB182" s="128"/>
      <c r="FC182" s="128"/>
      <c r="FD182" s="128"/>
      <c r="FE182" s="128"/>
      <c r="FF182" s="128"/>
      <c r="FG182" s="128"/>
      <c r="FH182" s="128"/>
      <c r="FI182" s="128"/>
      <c r="FJ182" s="128"/>
      <c r="FK182" s="128"/>
      <c r="FL182" s="128"/>
      <c r="FM182" s="128"/>
      <c r="FN182" s="128"/>
      <c r="FO182" s="128"/>
      <c r="FP182" s="128"/>
      <c r="FQ182" s="128"/>
      <c r="FR182" s="128"/>
      <c r="FS182" s="128"/>
      <c r="FT182" s="128"/>
      <c r="FU182" s="128"/>
      <c r="FV182" s="128"/>
      <c r="FW182" s="128"/>
      <c r="FX182" s="128"/>
      <c r="FY182" s="128"/>
      <c r="FZ182" s="128"/>
      <c r="GA182" s="128"/>
      <c r="GB182" s="128"/>
      <c r="GC182" s="128"/>
      <c r="GD182" s="128"/>
      <c r="GE182" s="128"/>
      <c r="GF182" s="128"/>
      <c r="GG182" s="128"/>
      <c r="GH182" s="128"/>
      <c r="GI182" s="128"/>
      <c r="GJ182" s="128"/>
      <c r="GK182" s="128"/>
      <c r="GL182" s="128"/>
      <c r="GM182" s="128"/>
      <c r="GN182" s="128"/>
      <c r="GO182" s="128"/>
      <c r="GP182" s="128"/>
      <c r="GQ182" s="128"/>
      <c r="GR182" s="128"/>
      <c r="GS182" s="128"/>
      <c r="GT182" s="128"/>
      <c r="GU182" s="128"/>
      <c r="GV182" s="128"/>
      <c r="GW182" s="128"/>
    </row>
    <row r="183" spans="7:205" ht="20.100000000000001" customHeight="1">
      <c r="G183" s="126"/>
      <c r="H183" s="126"/>
      <c r="I183" s="126"/>
      <c r="J183" s="126"/>
      <c r="K183" s="126"/>
      <c r="L183" s="126"/>
      <c r="M183" s="126"/>
      <c r="N183" s="126"/>
      <c r="O183" s="126"/>
      <c r="P183" s="126"/>
      <c r="Q183" s="126"/>
      <c r="R183" s="126"/>
      <c r="S183" s="126"/>
      <c r="T183" s="126"/>
      <c r="U183" s="126"/>
      <c r="V183" s="126"/>
      <c r="W183" s="126"/>
      <c r="X183" s="126"/>
      <c r="Y183" s="126"/>
      <c r="Z183" s="126"/>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8"/>
      <c r="EU183" s="128"/>
      <c r="EV183" s="128"/>
      <c r="EW183" s="128"/>
      <c r="EX183" s="128"/>
      <c r="EY183" s="128"/>
      <c r="EZ183" s="128"/>
      <c r="FA183" s="128"/>
      <c r="FB183" s="128"/>
      <c r="FC183" s="128"/>
      <c r="FD183" s="128"/>
      <c r="FE183" s="128"/>
      <c r="FF183" s="128"/>
      <c r="FG183" s="128"/>
      <c r="FH183" s="128"/>
      <c r="FI183" s="128"/>
      <c r="FJ183" s="128"/>
      <c r="FK183" s="128"/>
      <c r="FL183" s="128"/>
      <c r="FM183" s="128"/>
      <c r="FN183" s="128"/>
      <c r="FO183" s="128"/>
      <c r="FP183" s="128"/>
      <c r="FQ183" s="128"/>
      <c r="FR183" s="128"/>
      <c r="FS183" s="128"/>
      <c r="FT183" s="128"/>
      <c r="FU183" s="128"/>
      <c r="FV183" s="128"/>
      <c r="FW183" s="128"/>
      <c r="FX183" s="128"/>
      <c r="FY183" s="128"/>
      <c r="FZ183" s="128"/>
      <c r="GA183" s="128"/>
      <c r="GB183" s="128"/>
      <c r="GC183" s="128"/>
      <c r="GD183" s="128"/>
      <c r="GE183" s="128"/>
      <c r="GF183" s="128"/>
      <c r="GG183" s="128"/>
      <c r="GH183" s="128"/>
      <c r="GI183" s="128"/>
      <c r="GJ183" s="128"/>
      <c r="GK183" s="128"/>
      <c r="GL183" s="128"/>
      <c r="GM183" s="128"/>
      <c r="GN183" s="128"/>
      <c r="GO183" s="128"/>
      <c r="GP183" s="128"/>
      <c r="GQ183" s="128"/>
      <c r="GR183" s="128"/>
      <c r="GS183" s="128"/>
      <c r="GT183" s="128"/>
      <c r="GU183" s="128"/>
      <c r="GV183" s="128"/>
      <c r="GW183" s="128"/>
    </row>
    <row r="184" spans="7:205" ht="20.100000000000001" customHeight="1">
      <c r="G184" s="126"/>
      <c r="H184" s="126"/>
      <c r="I184" s="126"/>
      <c r="J184" s="126"/>
      <c r="K184" s="126"/>
      <c r="L184" s="126"/>
      <c r="M184" s="126"/>
      <c r="N184" s="126"/>
      <c r="O184" s="126"/>
      <c r="P184" s="126"/>
      <c r="Q184" s="126"/>
      <c r="R184" s="126"/>
      <c r="S184" s="126"/>
      <c r="T184" s="126"/>
      <c r="U184" s="126"/>
      <c r="V184" s="126"/>
      <c r="W184" s="126"/>
      <c r="X184" s="126"/>
      <c r="Y184" s="126"/>
      <c r="Z184" s="126"/>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c r="DP184" s="128"/>
      <c r="DQ184" s="128"/>
      <c r="DR184" s="128"/>
      <c r="DS184" s="128"/>
      <c r="DT184" s="128"/>
      <c r="DU184" s="128"/>
      <c r="DV184" s="128"/>
      <c r="DW184" s="128"/>
      <c r="DX184" s="128"/>
      <c r="DY184" s="128"/>
      <c r="DZ184" s="128"/>
      <c r="EA184" s="128"/>
      <c r="EB184" s="128"/>
      <c r="EC184" s="128"/>
      <c r="ED184" s="128"/>
      <c r="EE184" s="128"/>
      <c r="EF184" s="128"/>
      <c r="EG184" s="128"/>
      <c r="EH184" s="128"/>
      <c r="EI184" s="128"/>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8"/>
      <c r="FU184" s="128"/>
      <c r="FV184" s="128"/>
      <c r="FW184" s="128"/>
      <c r="FX184" s="128"/>
      <c r="FY184" s="128"/>
      <c r="FZ184" s="128"/>
      <c r="GA184" s="128"/>
      <c r="GB184" s="128"/>
      <c r="GC184" s="128"/>
      <c r="GD184" s="128"/>
      <c r="GE184" s="128"/>
      <c r="GF184" s="128"/>
      <c r="GG184" s="128"/>
      <c r="GH184" s="128"/>
      <c r="GI184" s="128"/>
      <c r="GJ184" s="128"/>
      <c r="GK184" s="128"/>
      <c r="GL184" s="128"/>
      <c r="GM184" s="128"/>
      <c r="GN184" s="128"/>
      <c r="GO184" s="128"/>
      <c r="GP184" s="128"/>
      <c r="GQ184" s="128"/>
      <c r="GR184" s="128"/>
      <c r="GS184" s="128"/>
      <c r="GT184" s="128"/>
      <c r="GU184" s="128"/>
      <c r="GV184" s="128"/>
      <c r="GW184" s="128"/>
    </row>
    <row r="185" spans="7:205" ht="20.100000000000001" customHeight="1">
      <c r="G185" s="126"/>
      <c r="H185" s="126"/>
      <c r="I185" s="126"/>
      <c r="J185" s="126"/>
      <c r="K185" s="126"/>
      <c r="L185" s="126"/>
      <c r="M185" s="126"/>
      <c r="N185" s="126"/>
      <c r="O185" s="126"/>
      <c r="P185" s="126"/>
      <c r="Q185" s="126"/>
      <c r="R185" s="126"/>
      <c r="S185" s="126"/>
      <c r="T185" s="126"/>
      <c r="U185" s="126"/>
      <c r="V185" s="126"/>
      <c r="W185" s="126"/>
      <c r="X185" s="126"/>
      <c r="Y185" s="126"/>
      <c r="Z185" s="126"/>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c r="DP185" s="128"/>
      <c r="DQ185" s="128"/>
      <c r="DR185" s="128"/>
      <c r="DS185" s="128"/>
      <c r="DT185" s="128"/>
      <c r="DU185" s="128"/>
      <c r="DV185" s="128"/>
      <c r="DW185" s="128"/>
      <c r="DX185" s="128"/>
      <c r="DY185" s="128"/>
      <c r="DZ185" s="128"/>
      <c r="EA185" s="128"/>
      <c r="EB185" s="128"/>
      <c r="EC185" s="128"/>
      <c r="ED185" s="128"/>
      <c r="EE185" s="128"/>
      <c r="EF185" s="128"/>
      <c r="EG185" s="128"/>
      <c r="EH185" s="128"/>
      <c r="EI185" s="128"/>
      <c r="EJ185" s="128"/>
      <c r="EK185" s="128"/>
      <c r="EL185" s="128"/>
      <c r="EM185" s="128"/>
      <c r="EN185" s="128"/>
      <c r="EO185" s="128"/>
      <c r="EP185" s="128"/>
      <c r="EQ185" s="128"/>
      <c r="ER185" s="128"/>
      <c r="ES185" s="128"/>
      <c r="ET185" s="128"/>
      <c r="EU185" s="128"/>
      <c r="EV185" s="128"/>
      <c r="EW185" s="128"/>
      <c r="EX185" s="128"/>
      <c r="EY185" s="128"/>
      <c r="EZ185" s="128"/>
      <c r="FA185" s="128"/>
      <c r="FB185" s="128"/>
      <c r="FC185" s="128"/>
      <c r="FD185" s="128"/>
      <c r="FE185" s="128"/>
      <c r="FF185" s="128"/>
      <c r="FG185" s="128"/>
      <c r="FH185" s="128"/>
      <c r="FI185" s="128"/>
      <c r="FJ185" s="128"/>
      <c r="FK185" s="128"/>
      <c r="FL185" s="128"/>
      <c r="FM185" s="128"/>
      <c r="FN185" s="128"/>
      <c r="FO185" s="128"/>
      <c r="FP185" s="128"/>
      <c r="FQ185" s="128"/>
      <c r="FR185" s="128"/>
      <c r="FS185" s="128"/>
      <c r="FT185" s="128"/>
      <c r="FU185" s="128"/>
      <c r="FV185" s="128"/>
      <c r="FW185" s="128"/>
      <c r="FX185" s="128"/>
      <c r="FY185" s="128"/>
      <c r="FZ185" s="128"/>
      <c r="GA185" s="128"/>
      <c r="GB185" s="128"/>
      <c r="GC185" s="128"/>
      <c r="GD185" s="128"/>
      <c r="GE185" s="128"/>
      <c r="GF185" s="128"/>
      <c r="GG185" s="128"/>
      <c r="GH185" s="128"/>
      <c r="GI185" s="128"/>
      <c r="GJ185" s="128"/>
      <c r="GK185" s="128"/>
      <c r="GL185" s="128"/>
      <c r="GM185" s="128"/>
      <c r="GN185" s="128"/>
      <c r="GO185" s="128"/>
      <c r="GP185" s="128"/>
      <c r="GQ185" s="128"/>
      <c r="GR185" s="128"/>
      <c r="GS185" s="128"/>
      <c r="GT185" s="128"/>
      <c r="GU185" s="128"/>
      <c r="GV185" s="128"/>
      <c r="GW185" s="128"/>
    </row>
    <row r="186" spans="7:205" ht="20.100000000000001" customHeight="1">
      <c r="G186" s="126"/>
      <c r="H186" s="126"/>
      <c r="I186" s="126"/>
      <c r="J186" s="126"/>
      <c r="K186" s="126"/>
      <c r="L186" s="126"/>
      <c r="M186" s="126"/>
      <c r="N186" s="126"/>
      <c r="O186" s="126"/>
      <c r="P186" s="126"/>
      <c r="Q186" s="126"/>
      <c r="R186" s="126"/>
      <c r="S186" s="126"/>
      <c r="T186" s="126"/>
      <c r="U186" s="126"/>
      <c r="V186" s="126"/>
      <c r="W186" s="126"/>
      <c r="X186" s="126"/>
      <c r="Y186" s="126"/>
      <c r="Z186" s="126"/>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c r="DP186" s="128"/>
      <c r="DQ186" s="128"/>
      <c r="DR186" s="128"/>
      <c r="DS186" s="128"/>
      <c r="DT186" s="128"/>
      <c r="DU186" s="128"/>
      <c r="DV186" s="128"/>
      <c r="DW186" s="128"/>
      <c r="DX186" s="128"/>
      <c r="DY186" s="128"/>
      <c r="DZ186" s="128"/>
      <c r="EA186" s="128"/>
      <c r="EB186" s="128"/>
      <c r="EC186" s="128"/>
      <c r="ED186" s="128"/>
      <c r="EE186" s="128"/>
      <c r="EF186" s="128"/>
      <c r="EG186" s="128"/>
      <c r="EH186" s="128"/>
      <c r="EI186" s="128"/>
      <c r="EJ186" s="128"/>
      <c r="EK186" s="128"/>
      <c r="EL186" s="128"/>
      <c r="EM186" s="128"/>
      <c r="EN186" s="128"/>
      <c r="EO186" s="128"/>
      <c r="EP186" s="128"/>
      <c r="EQ186" s="128"/>
      <c r="ER186" s="128"/>
      <c r="ES186" s="128"/>
      <c r="ET186" s="128"/>
      <c r="EU186" s="128"/>
      <c r="EV186" s="128"/>
      <c r="EW186" s="128"/>
      <c r="EX186" s="128"/>
      <c r="EY186" s="128"/>
      <c r="EZ186" s="128"/>
      <c r="FA186" s="128"/>
      <c r="FB186" s="128"/>
      <c r="FC186" s="128"/>
      <c r="FD186" s="128"/>
      <c r="FE186" s="128"/>
      <c r="FF186" s="128"/>
      <c r="FG186" s="128"/>
      <c r="FH186" s="128"/>
      <c r="FI186" s="128"/>
      <c r="FJ186" s="128"/>
      <c r="FK186" s="128"/>
      <c r="FL186" s="128"/>
      <c r="FM186" s="128"/>
      <c r="FN186" s="128"/>
      <c r="FO186" s="128"/>
      <c r="FP186" s="128"/>
      <c r="FQ186" s="128"/>
      <c r="FR186" s="128"/>
      <c r="FS186" s="128"/>
      <c r="FT186" s="128"/>
      <c r="FU186" s="128"/>
      <c r="FV186" s="128"/>
      <c r="FW186" s="128"/>
      <c r="FX186" s="128"/>
      <c r="FY186" s="128"/>
      <c r="FZ186" s="128"/>
      <c r="GA186" s="128"/>
      <c r="GB186" s="128"/>
      <c r="GC186" s="128"/>
      <c r="GD186" s="128"/>
      <c r="GE186" s="128"/>
      <c r="GF186" s="128"/>
      <c r="GG186" s="128"/>
      <c r="GH186" s="128"/>
      <c r="GI186" s="128"/>
      <c r="GJ186" s="128"/>
      <c r="GK186" s="128"/>
      <c r="GL186" s="128"/>
      <c r="GM186" s="128"/>
      <c r="GN186" s="128"/>
      <c r="GO186" s="128"/>
      <c r="GP186" s="128"/>
      <c r="GQ186" s="128"/>
      <c r="GR186" s="128"/>
      <c r="GS186" s="128"/>
      <c r="GT186" s="128"/>
      <c r="GU186" s="128"/>
      <c r="GV186" s="128"/>
      <c r="GW186" s="128"/>
    </row>
    <row r="187" spans="7:205" ht="20.100000000000001" customHeight="1">
      <c r="G187" s="126"/>
      <c r="H187" s="126"/>
      <c r="I187" s="126"/>
      <c r="J187" s="126"/>
      <c r="K187" s="126"/>
      <c r="L187" s="126"/>
      <c r="M187" s="126"/>
      <c r="N187" s="126"/>
      <c r="O187" s="126"/>
      <c r="P187" s="126"/>
      <c r="Q187" s="126"/>
      <c r="R187" s="126"/>
      <c r="S187" s="126"/>
      <c r="T187" s="126"/>
      <c r="U187" s="126"/>
      <c r="V187" s="126"/>
      <c r="W187" s="126"/>
      <c r="X187" s="126"/>
      <c r="Y187" s="126"/>
      <c r="Z187" s="126"/>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c r="FB187" s="128"/>
      <c r="FC187" s="128"/>
      <c r="FD187" s="128"/>
      <c r="FE187" s="128"/>
      <c r="FF187" s="128"/>
      <c r="FG187" s="128"/>
      <c r="FH187" s="128"/>
      <c r="FI187" s="128"/>
      <c r="FJ187" s="128"/>
      <c r="FK187" s="128"/>
      <c r="FL187" s="128"/>
      <c r="FM187" s="128"/>
      <c r="FN187" s="128"/>
      <c r="FO187" s="128"/>
      <c r="FP187" s="128"/>
      <c r="FQ187" s="128"/>
      <c r="FR187" s="128"/>
      <c r="FS187" s="128"/>
      <c r="FT187" s="128"/>
      <c r="FU187" s="128"/>
      <c r="FV187" s="128"/>
      <c r="FW187" s="128"/>
      <c r="FX187" s="128"/>
      <c r="FY187" s="128"/>
      <c r="FZ187" s="128"/>
      <c r="GA187" s="128"/>
      <c r="GB187" s="128"/>
      <c r="GC187" s="128"/>
      <c r="GD187" s="128"/>
      <c r="GE187" s="128"/>
      <c r="GF187" s="128"/>
      <c r="GG187" s="128"/>
      <c r="GH187" s="128"/>
      <c r="GI187" s="128"/>
      <c r="GJ187" s="128"/>
      <c r="GK187" s="128"/>
      <c r="GL187" s="128"/>
      <c r="GM187" s="128"/>
      <c r="GN187" s="128"/>
      <c r="GO187" s="128"/>
      <c r="GP187" s="128"/>
      <c r="GQ187" s="128"/>
      <c r="GR187" s="128"/>
      <c r="GS187" s="128"/>
      <c r="GT187" s="128"/>
      <c r="GU187" s="128"/>
      <c r="GV187" s="128"/>
      <c r="GW187" s="128"/>
    </row>
    <row r="188" spans="7:205" ht="20.100000000000001" customHeight="1">
      <c r="G188" s="126"/>
      <c r="H188" s="126"/>
      <c r="I188" s="126"/>
      <c r="J188" s="126"/>
      <c r="K188" s="126"/>
      <c r="L188" s="126"/>
      <c r="M188" s="126"/>
      <c r="N188" s="126"/>
      <c r="O188" s="126"/>
      <c r="P188" s="126"/>
      <c r="Q188" s="126"/>
      <c r="R188" s="126"/>
      <c r="S188" s="126"/>
      <c r="T188" s="126"/>
      <c r="U188" s="126"/>
      <c r="V188" s="126"/>
      <c r="W188" s="126"/>
      <c r="X188" s="126"/>
      <c r="Y188" s="126"/>
      <c r="Z188" s="126"/>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c r="DP188" s="128"/>
      <c r="DQ188" s="128"/>
      <c r="DR188" s="128"/>
      <c r="DS188" s="128"/>
      <c r="DT188" s="128"/>
      <c r="DU188" s="128"/>
      <c r="DV188" s="128"/>
      <c r="DW188" s="128"/>
      <c r="DX188" s="128"/>
      <c r="DY188" s="128"/>
      <c r="DZ188" s="128"/>
      <c r="EA188" s="128"/>
      <c r="EB188" s="128"/>
      <c r="EC188" s="128"/>
      <c r="ED188" s="128"/>
      <c r="EE188" s="128"/>
      <c r="EF188" s="128"/>
      <c r="EG188" s="128"/>
      <c r="EH188" s="128"/>
      <c r="EI188" s="128"/>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8"/>
      <c r="FU188" s="128"/>
      <c r="FV188" s="128"/>
      <c r="FW188" s="128"/>
      <c r="FX188" s="128"/>
      <c r="FY188" s="128"/>
      <c r="FZ188" s="128"/>
      <c r="GA188" s="128"/>
      <c r="GB188" s="128"/>
      <c r="GC188" s="128"/>
      <c r="GD188" s="128"/>
      <c r="GE188" s="128"/>
      <c r="GF188" s="128"/>
      <c r="GG188" s="128"/>
      <c r="GH188" s="128"/>
      <c r="GI188" s="128"/>
      <c r="GJ188" s="128"/>
      <c r="GK188" s="128"/>
      <c r="GL188" s="128"/>
      <c r="GM188" s="128"/>
      <c r="GN188" s="128"/>
      <c r="GO188" s="128"/>
      <c r="GP188" s="128"/>
      <c r="GQ188" s="128"/>
      <c r="GR188" s="128"/>
      <c r="GS188" s="128"/>
      <c r="GT188" s="128"/>
      <c r="GU188" s="128"/>
      <c r="GV188" s="128"/>
      <c r="GW188" s="128"/>
    </row>
    <row r="189" spans="7:205" ht="20.100000000000001" customHeight="1">
      <c r="G189" s="126"/>
      <c r="H189" s="126"/>
      <c r="I189" s="126"/>
      <c r="J189" s="126"/>
      <c r="K189" s="126"/>
      <c r="L189" s="126"/>
      <c r="M189" s="126"/>
      <c r="N189" s="126"/>
      <c r="O189" s="126"/>
      <c r="P189" s="126"/>
      <c r="Q189" s="126"/>
      <c r="R189" s="126"/>
      <c r="S189" s="126"/>
      <c r="T189" s="126"/>
      <c r="U189" s="126"/>
      <c r="V189" s="126"/>
      <c r="W189" s="126"/>
      <c r="X189" s="126"/>
      <c r="Y189" s="126"/>
      <c r="Z189" s="126"/>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8"/>
      <c r="EE189" s="128"/>
      <c r="EF189" s="128"/>
      <c r="EG189" s="128"/>
      <c r="EH189" s="128"/>
      <c r="EI189" s="128"/>
      <c r="EJ189" s="128"/>
      <c r="EK189" s="128"/>
      <c r="EL189" s="128"/>
      <c r="EM189" s="128"/>
      <c r="EN189" s="128"/>
      <c r="EO189" s="128"/>
      <c r="EP189" s="128"/>
      <c r="EQ189" s="128"/>
      <c r="ER189" s="128"/>
      <c r="ES189" s="128"/>
      <c r="ET189" s="128"/>
      <c r="EU189" s="128"/>
      <c r="EV189" s="128"/>
      <c r="EW189" s="128"/>
      <c r="EX189" s="128"/>
      <c r="EY189" s="128"/>
      <c r="EZ189" s="128"/>
      <c r="FA189" s="128"/>
      <c r="FB189" s="128"/>
      <c r="FC189" s="128"/>
      <c r="FD189" s="128"/>
      <c r="FE189" s="128"/>
      <c r="FF189" s="128"/>
      <c r="FG189" s="128"/>
      <c r="FH189" s="128"/>
      <c r="FI189" s="128"/>
      <c r="FJ189" s="128"/>
      <c r="FK189" s="128"/>
      <c r="FL189" s="128"/>
      <c r="FM189" s="128"/>
      <c r="FN189" s="128"/>
      <c r="FO189" s="128"/>
      <c r="FP189" s="128"/>
      <c r="FQ189" s="128"/>
      <c r="FR189" s="128"/>
      <c r="FS189" s="128"/>
      <c r="FT189" s="128"/>
      <c r="FU189" s="128"/>
      <c r="FV189" s="128"/>
      <c r="FW189" s="128"/>
      <c r="FX189" s="128"/>
      <c r="FY189" s="128"/>
      <c r="FZ189" s="128"/>
      <c r="GA189" s="128"/>
      <c r="GB189" s="128"/>
      <c r="GC189" s="128"/>
      <c r="GD189" s="128"/>
      <c r="GE189" s="128"/>
      <c r="GF189" s="128"/>
      <c r="GG189" s="128"/>
      <c r="GH189" s="128"/>
      <c r="GI189" s="128"/>
      <c r="GJ189" s="128"/>
      <c r="GK189" s="128"/>
      <c r="GL189" s="128"/>
      <c r="GM189" s="128"/>
      <c r="GN189" s="128"/>
      <c r="GO189" s="128"/>
      <c r="GP189" s="128"/>
      <c r="GQ189" s="128"/>
      <c r="GR189" s="128"/>
      <c r="GS189" s="128"/>
      <c r="GT189" s="128"/>
      <c r="GU189" s="128"/>
      <c r="GV189" s="128"/>
      <c r="GW189" s="128"/>
    </row>
    <row r="190" spans="7:205" ht="20.100000000000001" customHeight="1">
      <c r="G190" s="126"/>
      <c r="H190" s="126"/>
      <c r="I190" s="126"/>
      <c r="J190" s="126"/>
      <c r="K190" s="126"/>
      <c r="L190" s="126"/>
      <c r="M190" s="126"/>
      <c r="N190" s="126"/>
      <c r="O190" s="126"/>
      <c r="P190" s="126"/>
      <c r="Q190" s="126"/>
      <c r="R190" s="126"/>
      <c r="S190" s="126"/>
      <c r="T190" s="126"/>
      <c r="U190" s="126"/>
      <c r="V190" s="126"/>
      <c r="W190" s="126"/>
      <c r="X190" s="126"/>
      <c r="Y190" s="126"/>
      <c r="Z190" s="126"/>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c r="FY190" s="128"/>
      <c r="FZ190" s="128"/>
      <c r="GA190" s="128"/>
      <c r="GB190" s="128"/>
      <c r="GC190" s="128"/>
      <c r="GD190" s="128"/>
      <c r="GE190" s="128"/>
      <c r="GF190" s="128"/>
      <c r="GG190" s="128"/>
      <c r="GH190" s="128"/>
      <c r="GI190" s="128"/>
      <c r="GJ190" s="128"/>
      <c r="GK190" s="128"/>
      <c r="GL190" s="128"/>
      <c r="GM190" s="128"/>
      <c r="GN190" s="128"/>
      <c r="GO190" s="128"/>
      <c r="GP190" s="128"/>
      <c r="GQ190" s="128"/>
      <c r="GR190" s="128"/>
      <c r="GS190" s="128"/>
      <c r="GT190" s="128"/>
      <c r="GU190" s="128"/>
      <c r="GV190" s="128"/>
      <c r="GW190" s="128"/>
    </row>
    <row r="191" spans="7:205" ht="20.100000000000001" customHeight="1">
      <c r="G191" s="126"/>
      <c r="H191" s="126"/>
      <c r="I191" s="126"/>
      <c r="J191" s="126"/>
      <c r="K191" s="126"/>
      <c r="L191" s="126"/>
      <c r="M191" s="126"/>
      <c r="N191" s="126"/>
      <c r="O191" s="126"/>
      <c r="P191" s="126"/>
      <c r="Q191" s="126"/>
      <c r="R191" s="126"/>
      <c r="S191" s="126"/>
      <c r="T191" s="126"/>
      <c r="U191" s="126"/>
      <c r="V191" s="126"/>
      <c r="W191" s="126"/>
      <c r="X191" s="126"/>
      <c r="Y191" s="126"/>
      <c r="Z191" s="126"/>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8"/>
      <c r="EU191" s="128"/>
      <c r="EV191" s="128"/>
      <c r="EW191" s="128"/>
      <c r="EX191" s="128"/>
      <c r="EY191" s="128"/>
      <c r="EZ191" s="128"/>
      <c r="FA191" s="128"/>
      <c r="FB191" s="128"/>
      <c r="FC191" s="128"/>
      <c r="FD191" s="128"/>
      <c r="FE191" s="128"/>
      <c r="FF191" s="128"/>
      <c r="FG191" s="128"/>
      <c r="FH191" s="128"/>
      <c r="FI191" s="128"/>
      <c r="FJ191" s="128"/>
      <c r="FK191" s="128"/>
      <c r="FL191" s="128"/>
      <c r="FM191" s="128"/>
      <c r="FN191" s="128"/>
      <c r="FO191" s="128"/>
      <c r="FP191" s="128"/>
      <c r="FQ191" s="128"/>
      <c r="FR191" s="128"/>
      <c r="FS191" s="128"/>
      <c r="FT191" s="128"/>
      <c r="FU191" s="128"/>
      <c r="FV191" s="128"/>
      <c r="FW191" s="128"/>
      <c r="FX191" s="128"/>
      <c r="FY191" s="128"/>
      <c r="FZ191" s="128"/>
      <c r="GA191" s="128"/>
      <c r="GB191" s="128"/>
      <c r="GC191" s="128"/>
      <c r="GD191" s="128"/>
      <c r="GE191" s="128"/>
      <c r="GF191" s="128"/>
      <c r="GG191" s="128"/>
      <c r="GH191" s="128"/>
      <c r="GI191" s="128"/>
      <c r="GJ191" s="128"/>
      <c r="GK191" s="128"/>
      <c r="GL191" s="128"/>
      <c r="GM191" s="128"/>
      <c r="GN191" s="128"/>
      <c r="GO191" s="128"/>
      <c r="GP191" s="128"/>
      <c r="GQ191" s="128"/>
      <c r="GR191" s="128"/>
      <c r="GS191" s="128"/>
      <c r="GT191" s="128"/>
      <c r="GU191" s="128"/>
      <c r="GV191" s="128"/>
      <c r="GW191" s="128"/>
    </row>
    <row r="192" spans="7:205" ht="20.100000000000001" customHeight="1">
      <c r="G192" s="126"/>
      <c r="H192" s="126"/>
      <c r="I192" s="126"/>
      <c r="J192" s="126"/>
      <c r="K192" s="126"/>
      <c r="L192" s="126"/>
      <c r="M192" s="126"/>
      <c r="N192" s="126"/>
      <c r="O192" s="126"/>
      <c r="P192" s="126"/>
      <c r="Q192" s="126"/>
      <c r="R192" s="126"/>
      <c r="S192" s="126"/>
      <c r="T192" s="126"/>
      <c r="U192" s="126"/>
      <c r="V192" s="126"/>
      <c r="W192" s="126"/>
      <c r="X192" s="126"/>
      <c r="Y192" s="126"/>
      <c r="Z192" s="126"/>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c r="DP192" s="128"/>
      <c r="DQ192" s="128"/>
      <c r="DR192" s="128"/>
      <c r="DS192" s="128"/>
      <c r="DT192" s="128"/>
      <c r="DU192" s="128"/>
      <c r="DV192" s="128"/>
      <c r="DW192" s="128"/>
      <c r="DX192" s="128"/>
      <c r="DY192" s="128"/>
      <c r="DZ192" s="128"/>
      <c r="EA192" s="128"/>
      <c r="EB192" s="128"/>
      <c r="EC192" s="128"/>
      <c r="ED192" s="128"/>
      <c r="EE192" s="128"/>
      <c r="EF192" s="128"/>
      <c r="EG192" s="128"/>
      <c r="EH192" s="128"/>
      <c r="EI192" s="128"/>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8"/>
      <c r="FU192" s="128"/>
      <c r="FV192" s="128"/>
      <c r="FW192" s="128"/>
      <c r="FX192" s="128"/>
      <c r="FY192" s="128"/>
      <c r="FZ192" s="128"/>
      <c r="GA192" s="128"/>
      <c r="GB192" s="128"/>
      <c r="GC192" s="128"/>
      <c r="GD192" s="128"/>
      <c r="GE192" s="128"/>
      <c r="GF192" s="128"/>
      <c r="GG192" s="128"/>
      <c r="GH192" s="128"/>
      <c r="GI192" s="128"/>
      <c r="GJ192" s="128"/>
      <c r="GK192" s="128"/>
      <c r="GL192" s="128"/>
      <c r="GM192" s="128"/>
      <c r="GN192" s="128"/>
      <c r="GO192" s="128"/>
      <c r="GP192" s="128"/>
      <c r="GQ192" s="128"/>
      <c r="GR192" s="128"/>
      <c r="GS192" s="128"/>
      <c r="GT192" s="128"/>
      <c r="GU192" s="128"/>
      <c r="GV192" s="128"/>
      <c r="GW192" s="128"/>
    </row>
    <row r="193" spans="7:205" ht="20.100000000000001" customHeight="1">
      <c r="G193" s="126"/>
      <c r="H193" s="126"/>
      <c r="I193" s="126"/>
      <c r="J193" s="126"/>
      <c r="K193" s="126"/>
      <c r="L193" s="126"/>
      <c r="M193" s="126"/>
      <c r="N193" s="126"/>
      <c r="O193" s="126"/>
      <c r="P193" s="126"/>
      <c r="Q193" s="126"/>
      <c r="R193" s="126"/>
      <c r="S193" s="126"/>
      <c r="T193" s="126"/>
      <c r="U193" s="126"/>
      <c r="V193" s="126"/>
      <c r="W193" s="126"/>
      <c r="X193" s="126"/>
      <c r="Y193" s="126"/>
      <c r="Z193" s="126"/>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28"/>
      <c r="EB193" s="128"/>
      <c r="EC193" s="128"/>
      <c r="ED193" s="128"/>
      <c r="EE193" s="128"/>
      <c r="EF193" s="128"/>
      <c r="EG193" s="128"/>
      <c r="EH193" s="128"/>
      <c r="EI193" s="128"/>
      <c r="EJ193" s="128"/>
      <c r="EK193" s="128"/>
      <c r="EL193" s="128"/>
      <c r="EM193" s="128"/>
      <c r="EN193" s="128"/>
      <c r="EO193" s="128"/>
      <c r="EP193" s="128"/>
      <c r="EQ193" s="128"/>
      <c r="ER193" s="128"/>
      <c r="ES193" s="128"/>
      <c r="ET193" s="128"/>
      <c r="EU193" s="128"/>
      <c r="EV193" s="128"/>
      <c r="EW193" s="128"/>
      <c r="EX193" s="128"/>
      <c r="EY193" s="128"/>
      <c r="EZ193" s="128"/>
      <c r="FA193" s="128"/>
      <c r="FB193" s="128"/>
      <c r="FC193" s="128"/>
      <c r="FD193" s="128"/>
      <c r="FE193" s="128"/>
      <c r="FF193" s="128"/>
      <c r="FG193" s="128"/>
      <c r="FH193" s="128"/>
      <c r="FI193" s="128"/>
      <c r="FJ193" s="128"/>
      <c r="FK193" s="128"/>
      <c r="FL193" s="128"/>
      <c r="FM193" s="128"/>
      <c r="FN193" s="128"/>
      <c r="FO193" s="128"/>
      <c r="FP193" s="128"/>
      <c r="FQ193" s="128"/>
      <c r="FR193" s="128"/>
      <c r="FS193" s="128"/>
      <c r="FT193" s="128"/>
      <c r="FU193" s="128"/>
      <c r="FV193" s="128"/>
      <c r="FW193" s="128"/>
      <c r="FX193" s="128"/>
      <c r="FY193" s="128"/>
      <c r="FZ193" s="128"/>
      <c r="GA193" s="128"/>
      <c r="GB193" s="128"/>
      <c r="GC193" s="128"/>
      <c r="GD193" s="128"/>
      <c r="GE193" s="128"/>
      <c r="GF193" s="128"/>
      <c r="GG193" s="128"/>
      <c r="GH193" s="128"/>
      <c r="GI193" s="128"/>
      <c r="GJ193" s="128"/>
      <c r="GK193" s="128"/>
      <c r="GL193" s="128"/>
      <c r="GM193" s="128"/>
      <c r="GN193" s="128"/>
      <c r="GO193" s="128"/>
      <c r="GP193" s="128"/>
      <c r="GQ193" s="128"/>
      <c r="GR193" s="128"/>
      <c r="GS193" s="128"/>
      <c r="GT193" s="128"/>
      <c r="GU193" s="128"/>
      <c r="GV193" s="128"/>
      <c r="GW193" s="128"/>
    </row>
    <row r="194" spans="7:205" ht="20.100000000000001" customHeight="1">
      <c r="G194" s="126"/>
      <c r="H194" s="126"/>
      <c r="I194" s="126"/>
      <c r="J194" s="126"/>
      <c r="K194" s="126"/>
      <c r="L194" s="126"/>
      <c r="M194" s="126"/>
      <c r="N194" s="126"/>
      <c r="O194" s="126"/>
      <c r="P194" s="126"/>
      <c r="Q194" s="126"/>
      <c r="R194" s="126"/>
      <c r="S194" s="126"/>
      <c r="T194" s="126"/>
      <c r="U194" s="126"/>
      <c r="V194" s="126"/>
      <c r="W194" s="126"/>
      <c r="X194" s="126"/>
      <c r="Y194" s="126"/>
      <c r="Z194" s="126"/>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c r="FY194" s="128"/>
      <c r="FZ194" s="128"/>
      <c r="GA194" s="128"/>
      <c r="GB194" s="128"/>
      <c r="GC194" s="128"/>
      <c r="GD194" s="128"/>
      <c r="GE194" s="128"/>
      <c r="GF194" s="128"/>
      <c r="GG194" s="128"/>
      <c r="GH194" s="128"/>
      <c r="GI194" s="128"/>
      <c r="GJ194" s="128"/>
      <c r="GK194" s="128"/>
      <c r="GL194" s="128"/>
      <c r="GM194" s="128"/>
      <c r="GN194" s="128"/>
      <c r="GO194" s="128"/>
      <c r="GP194" s="128"/>
      <c r="GQ194" s="128"/>
      <c r="GR194" s="128"/>
      <c r="GS194" s="128"/>
      <c r="GT194" s="128"/>
      <c r="GU194" s="128"/>
      <c r="GV194" s="128"/>
      <c r="GW194" s="128"/>
    </row>
    <row r="195" spans="7:205" ht="20.100000000000001" customHeight="1">
      <c r="G195" s="126"/>
      <c r="H195" s="126"/>
      <c r="I195" s="126"/>
      <c r="J195" s="126"/>
      <c r="K195" s="126"/>
      <c r="L195" s="126"/>
      <c r="M195" s="126"/>
      <c r="N195" s="126"/>
      <c r="O195" s="126"/>
      <c r="P195" s="126"/>
      <c r="Q195" s="126"/>
      <c r="R195" s="126"/>
      <c r="S195" s="126"/>
      <c r="T195" s="126"/>
      <c r="U195" s="126"/>
      <c r="V195" s="126"/>
      <c r="W195" s="126"/>
      <c r="X195" s="126"/>
      <c r="Y195" s="126"/>
      <c r="Z195" s="126"/>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8"/>
      <c r="EU195" s="128"/>
      <c r="EV195" s="128"/>
      <c r="EW195" s="128"/>
      <c r="EX195" s="128"/>
      <c r="EY195" s="128"/>
      <c r="EZ195" s="128"/>
      <c r="FA195" s="128"/>
      <c r="FB195" s="128"/>
      <c r="FC195" s="128"/>
      <c r="FD195" s="128"/>
      <c r="FE195" s="128"/>
      <c r="FF195" s="128"/>
      <c r="FG195" s="128"/>
      <c r="FH195" s="128"/>
      <c r="FI195" s="128"/>
      <c r="FJ195" s="128"/>
      <c r="FK195" s="128"/>
      <c r="FL195" s="128"/>
      <c r="FM195" s="128"/>
      <c r="FN195" s="128"/>
      <c r="FO195" s="128"/>
      <c r="FP195" s="128"/>
      <c r="FQ195" s="128"/>
      <c r="FR195" s="128"/>
      <c r="FS195" s="128"/>
      <c r="FT195" s="128"/>
      <c r="FU195" s="128"/>
      <c r="FV195" s="128"/>
      <c r="FW195" s="128"/>
      <c r="FX195" s="128"/>
      <c r="FY195" s="128"/>
      <c r="FZ195" s="128"/>
      <c r="GA195" s="128"/>
      <c r="GB195" s="128"/>
      <c r="GC195" s="128"/>
      <c r="GD195" s="128"/>
      <c r="GE195" s="128"/>
      <c r="GF195" s="128"/>
      <c r="GG195" s="128"/>
      <c r="GH195" s="128"/>
      <c r="GI195" s="128"/>
      <c r="GJ195" s="128"/>
      <c r="GK195" s="128"/>
      <c r="GL195" s="128"/>
      <c r="GM195" s="128"/>
      <c r="GN195" s="128"/>
      <c r="GO195" s="128"/>
      <c r="GP195" s="128"/>
      <c r="GQ195" s="128"/>
      <c r="GR195" s="128"/>
      <c r="GS195" s="128"/>
      <c r="GT195" s="128"/>
      <c r="GU195" s="128"/>
      <c r="GV195" s="128"/>
      <c r="GW195" s="128"/>
    </row>
    <row r="196" spans="7:205" ht="20.100000000000001" customHeight="1">
      <c r="G196" s="126"/>
      <c r="H196" s="126"/>
      <c r="I196" s="126"/>
      <c r="J196" s="126"/>
      <c r="K196" s="126"/>
      <c r="L196" s="126"/>
      <c r="M196" s="126"/>
      <c r="N196" s="126"/>
      <c r="O196" s="126"/>
      <c r="P196" s="126"/>
      <c r="Q196" s="126"/>
      <c r="R196" s="126"/>
      <c r="S196" s="126"/>
      <c r="T196" s="126"/>
      <c r="U196" s="126"/>
      <c r="V196" s="126"/>
      <c r="W196" s="126"/>
      <c r="X196" s="126"/>
      <c r="Y196" s="126"/>
      <c r="Z196" s="126"/>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8"/>
      <c r="DQ196" s="128"/>
      <c r="DR196" s="128"/>
      <c r="DS196" s="128"/>
      <c r="DT196" s="128"/>
      <c r="DU196" s="128"/>
      <c r="DV196" s="128"/>
      <c r="DW196" s="128"/>
      <c r="DX196" s="128"/>
      <c r="DY196" s="128"/>
      <c r="DZ196" s="128"/>
      <c r="EA196" s="128"/>
      <c r="EB196" s="128"/>
      <c r="EC196" s="128"/>
      <c r="ED196" s="128"/>
      <c r="EE196" s="128"/>
      <c r="EF196" s="128"/>
      <c r="EG196" s="128"/>
      <c r="EH196" s="128"/>
      <c r="EI196" s="128"/>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8"/>
      <c r="FU196" s="128"/>
      <c r="FV196" s="128"/>
      <c r="FW196" s="128"/>
      <c r="FX196" s="128"/>
      <c r="FY196" s="128"/>
      <c r="FZ196" s="128"/>
      <c r="GA196" s="128"/>
      <c r="GB196" s="128"/>
      <c r="GC196" s="128"/>
      <c r="GD196" s="128"/>
      <c r="GE196" s="128"/>
      <c r="GF196" s="128"/>
      <c r="GG196" s="128"/>
      <c r="GH196" s="128"/>
      <c r="GI196" s="128"/>
      <c r="GJ196" s="128"/>
      <c r="GK196" s="128"/>
      <c r="GL196" s="128"/>
      <c r="GM196" s="128"/>
      <c r="GN196" s="128"/>
      <c r="GO196" s="128"/>
      <c r="GP196" s="128"/>
      <c r="GQ196" s="128"/>
      <c r="GR196" s="128"/>
      <c r="GS196" s="128"/>
      <c r="GT196" s="128"/>
      <c r="GU196" s="128"/>
      <c r="GV196" s="128"/>
      <c r="GW196" s="128"/>
    </row>
    <row r="197" spans="7:205" ht="20.100000000000001" customHeight="1">
      <c r="G197" s="126"/>
      <c r="H197" s="126"/>
      <c r="I197" s="126"/>
      <c r="J197" s="126"/>
      <c r="K197" s="126"/>
      <c r="L197" s="126"/>
      <c r="M197" s="126"/>
      <c r="N197" s="126"/>
      <c r="O197" s="126"/>
      <c r="P197" s="126"/>
      <c r="Q197" s="126"/>
      <c r="R197" s="126"/>
      <c r="S197" s="126"/>
      <c r="T197" s="126"/>
      <c r="U197" s="126"/>
      <c r="V197" s="126"/>
      <c r="W197" s="126"/>
      <c r="X197" s="126"/>
      <c r="Y197" s="126"/>
      <c r="Z197" s="126"/>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8"/>
      <c r="DQ197" s="128"/>
      <c r="DR197" s="128"/>
      <c r="DS197" s="128"/>
      <c r="DT197" s="128"/>
      <c r="DU197" s="128"/>
      <c r="DV197" s="128"/>
      <c r="DW197" s="128"/>
      <c r="DX197" s="128"/>
      <c r="DY197" s="128"/>
      <c r="DZ197" s="128"/>
      <c r="EA197" s="128"/>
      <c r="EB197" s="128"/>
      <c r="EC197" s="128"/>
      <c r="ED197" s="128"/>
      <c r="EE197" s="128"/>
      <c r="EF197" s="128"/>
      <c r="EG197" s="128"/>
      <c r="EH197" s="128"/>
      <c r="EI197" s="128"/>
      <c r="EJ197" s="128"/>
      <c r="EK197" s="128"/>
      <c r="EL197" s="128"/>
      <c r="EM197" s="128"/>
      <c r="EN197" s="128"/>
      <c r="EO197" s="128"/>
      <c r="EP197" s="128"/>
      <c r="EQ197" s="128"/>
      <c r="ER197" s="128"/>
      <c r="ES197" s="128"/>
      <c r="ET197" s="128"/>
      <c r="EU197" s="128"/>
      <c r="EV197" s="128"/>
      <c r="EW197" s="128"/>
      <c r="EX197" s="128"/>
      <c r="EY197" s="128"/>
      <c r="EZ197" s="128"/>
      <c r="FA197" s="128"/>
      <c r="FB197" s="128"/>
      <c r="FC197" s="128"/>
      <c r="FD197" s="128"/>
      <c r="FE197" s="128"/>
      <c r="FF197" s="128"/>
      <c r="FG197" s="128"/>
      <c r="FH197" s="128"/>
      <c r="FI197" s="128"/>
      <c r="FJ197" s="128"/>
      <c r="FK197" s="128"/>
      <c r="FL197" s="128"/>
      <c r="FM197" s="128"/>
      <c r="FN197" s="128"/>
      <c r="FO197" s="128"/>
      <c r="FP197" s="128"/>
      <c r="FQ197" s="128"/>
      <c r="FR197" s="128"/>
      <c r="FS197" s="128"/>
      <c r="FT197" s="128"/>
      <c r="FU197" s="128"/>
      <c r="FV197" s="128"/>
      <c r="FW197" s="128"/>
      <c r="FX197" s="128"/>
      <c r="FY197" s="128"/>
      <c r="FZ197" s="128"/>
      <c r="GA197" s="128"/>
      <c r="GB197" s="128"/>
      <c r="GC197" s="128"/>
      <c r="GD197" s="128"/>
      <c r="GE197" s="128"/>
      <c r="GF197" s="128"/>
      <c r="GG197" s="128"/>
      <c r="GH197" s="128"/>
      <c r="GI197" s="128"/>
      <c r="GJ197" s="128"/>
      <c r="GK197" s="128"/>
      <c r="GL197" s="128"/>
      <c r="GM197" s="128"/>
      <c r="GN197" s="128"/>
      <c r="GO197" s="128"/>
      <c r="GP197" s="128"/>
      <c r="GQ197" s="128"/>
      <c r="GR197" s="128"/>
      <c r="GS197" s="128"/>
      <c r="GT197" s="128"/>
      <c r="GU197" s="128"/>
      <c r="GV197" s="128"/>
      <c r="GW197" s="128"/>
    </row>
    <row r="198" spans="7:205" ht="20.100000000000001" customHeight="1">
      <c r="G198" s="126"/>
      <c r="H198" s="126"/>
      <c r="I198" s="126"/>
      <c r="J198" s="126"/>
      <c r="K198" s="126"/>
      <c r="L198" s="126"/>
      <c r="M198" s="126"/>
      <c r="N198" s="126"/>
      <c r="O198" s="126"/>
      <c r="P198" s="126"/>
      <c r="Q198" s="126"/>
      <c r="R198" s="126"/>
      <c r="S198" s="126"/>
      <c r="T198" s="126"/>
      <c r="U198" s="126"/>
      <c r="V198" s="126"/>
      <c r="W198" s="126"/>
      <c r="X198" s="126"/>
      <c r="Y198" s="126"/>
      <c r="Z198" s="126"/>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8"/>
      <c r="EU198" s="128"/>
      <c r="EV198" s="128"/>
      <c r="EW198" s="128"/>
      <c r="EX198" s="128"/>
      <c r="EY198" s="128"/>
      <c r="EZ198" s="128"/>
      <c r="FA198" s="128"/>
      <c r="FB198" s="128"/>
      <c r="FC198" s="128"/>
      <c r="FD198" s="128"/>
      <c r="FE198" s="128"/>
      <c r="FF198" s="128"/>
      <c r="FG198" s="128"/>
      <c r="FH198" s="128"/>
      <c r="FI198" s="128"/>
      <c r="FJ198" s="128"/>
      <c r="FK198" s="128"/>
      <c r="FL198" s="128"/>
      <c r="FM198" s="128"/>
      <c r="FN198" s="128"/>
      <c r="FO198" s="128"/>
      <c r="FP198" s="128"/>
      <c r="FQ198" s="128"/>
      <c r="FR198" s="128"/>
      <c r="FS198" s="128"/>
      <c r="FT198" s="128"/>
      <c r="FU198" s="128"/>
      <c r="FV198" s="128"/>
      <c r="FW198" s="128"/>
      <c r="FX198" s="128"/>
      <c r="FY198" s="128"/>
      <c r="FZ198" s="128"/>
      <c r="GA198" s="128"/>
      <c r="GB198" s="128"/>
      <c r="GC198" s="128"/>
      <c r="GD198" s="128"/>
      <c r="GE198" s="128"/>
      <c r="GF198" s="128"/>
      <c r="GG198" s="128"/>
      <c r="GH198" s="128"/>
      <c r="GI198" s="128"/>
      <c r="GJ198" s="128"/>
      <c r="GK198" s="128"/>
      <c r="GL198" s="128"/>
      <c r="GM198" s="128"/>
      <c r="GN198" s="128"/>
      <c r="GO198" s="128"/>
      <c r="GP198" s="128"/>
      <c r="GQ198" s="128"/>
      <c r="GR198" s="128"/>
      <c r="GS198" s="128"/>
      <c r="GT198" s="128"/>
      <c r="GU198" s="128"/>
      <c r="GV198" s="128"/>
      <c r="GW198" s="128"/>
    </row>
    <row r="199" spans="7:205" ht="20.100000000000001" customHeight="1">
      <c r="G199" s="126"/>
      <c r="H199" s="126"/>
      <c r="I199" s="126"/>
      <c r="J199" s="126"/>
      <c r="K199" s="126"/>
      <c r="L199" s="126"/>
      <c r="M199" s="126"/>
      <c r="N199" s="126"/>
      <c r="O199" s="126"/>
      <c r="P199" s="126"/>
      <c r="Q199" s="126"/>
      <c r="R199" s="126"/>
      <c r="S199" s="126"/>
      <c r="T199" s="126"/>
      <c r="U199" s="126"/>
      <c r="V199" s="126"/>
      <c r="W199" s="126"/>
      <c r="X199" s="126"/>
      <c r="Y199" s="126"/>
      <c r="Z199" s="126"/>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8"/>
      <c r="EU199" s="128"/>
      <c r="EV199" s="128"/>
      <c r="EW199" s="128"/>
      <c r="EX199" s="128"/>
      <c r="EY199" s="128"/>
      <c r="EZ199" s="128"/>
      <c r="FA199" s="128"/>
      <c r="FB199" s="128"/>
      <c r="FC199" s="128"/>
      <c r="FD199" s="128"/>
      <c r="FE199" s="128"/>
      <c r="FF199" s="128"/>
      <c r="FG199" s="128"/>
      <c r="FH199" s="128"/>
      <c r="FI199" s="128"/>
      <c r="FJ199" s="128"/>
      <c r="FK199" s="128"/>
      <c r="FL199" s="128"/>
      <c r="FM199" s="128"/>
      <c r="FN199" s="128"/>
      <c r="FO199" s="128"/>
      <c r="FP199" s="128"/>
      <c r="FQ199" s="128"/>
      <c r="FR199" s="128"/>
      <c r="FS199" s="128"/>
      <c r="FT199" s="128"/>
      <c r="FU199" s="128"/>
      <c r="FV199" s="128"/>
      <c r="FW199" s="128"/>
      <c r="FX199" s="128"/>
      <c r="FY199" s="128"/>
      <c r="FZ199" s="128"/>
      <c r="GA199" s="128"/>
      <c r="GB199" s="128"/>
      <c r="GC199" s="128"/>
      <c r="GD199" s="128"/>
      <c r="GE199" s="128"/>
      <c r="GF199" s="128"/>
      <c r="GG199" s="128"/>
      <c r="GH199" s="128"/>
      <c r="GI199" s="128"/>
      <c r="GJ199" s="128"/>
      <c r="GK199" s="128"/>
      <c r="GL199" s="128"/>
      <c r="GM199" s="128"/>
      <c r="GN199" s="128"/>
      <c r="GO199" s="128"/>
      <c r="GP199" s="128"/>
      <c r="GQ199" s="128"/>
      <c r="GR199" s="128"/>
      <c r="GS199" s="128"/>
      <c r="GT199" s="128"/>
      <c r="GU199" s="128"/>
      <c r="GV199" s="128"/>
      <c r="GW199" s="128"/>
    </row>
    <row r="200" spans="7:205" ht="20.100000000000001" customHeight="1">
      <c r="G200" s="126"/>
      <c r="H200" s="126"/>
      <c r="I200" s="126"/>
      <c r="J200" s="126"/>
      <c r="K200" s="126"/>
      <c r="L200" s="126"/>
      <c r="M200" s="126"/>
      <c r="N200" s="126"/>
      <c r="O200" s="126"/>
      <c r="P200" s="126"/>
      <c r="Q200" s="126"/>
      <c r="R200" s="126"/>
      <c r="S200" s="126"/>
      <c r="T200" s="126"/>
      <c r="U200" s="126"/>
      <c r="V200" s="126"/>
      <c r="W200" s="126"/>
      <c r="X200" s="126"/>
      <c r="Y200" s="126"/>
      <c r="Z200" s="126"/>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c r="FY200" s="128"/>
      <c r="FZ200" s="128"/>
      <c r="GA200" s="128"/>
      <c r="GB200" s="128"/>
      <c r="GC200" s="128"/>
      <c r="GD200" s="128"/>
      <c r="GE200" s="128"/>
      <c r="GF200" s="128"/>
      <c r="GG200" s="128"/>
      <c r="GH200" s="128"/>
      <c r="GI200" s="128"/>
      <c r="GJ200" s="128"/>
      <c r="GK200" s="128"/>
      <c r="GL200" s="128"/>
      <c r="GM200" s="128"/>
      <c r="GN200" s="128"/>
      <c r="GO200" s="128"/>
      <c r="GP200" s="128"/>
      <c r="GQ200" s="128"/>
      <c r="GR200" s="128"/>
      <c r="GS200" s="128"/>
      <c r="GT200" s="128"/>
      <c r="GU200" s="128"/>
      <c r="GV200" s="128"/>
      <c r="GW200" s="128"/>
    </row>
    <row r="201" spans="7:205" ht="20.100000000000001" customHeight="1">
      <c r="G201" s="126"/>
      <c r="H201" s="126"/>
      <c r="I201" s="126"/>
      <c r="J201" s="126"/>
      <c r="K201" s="126"/>
      <c r="L201" s="126"/>
      <c r="M201" s="126"/>
      <c r="N201" s="126"/>
      <c r="O201" s="126"/>
      <c r="P201" s="126"/>
      <c r="Q201" s="126"/>
      <c r="R201" s="126"/>
      <c r="S201" s="126"/>
      <c r="T201" s="126"/>
      <c r="U201" s="126"/>
      <c r="V201" s="126"/>
      <c r="W201" s="126"/>
      <c r="X201" s="126"/>
      <c r="Y201" s="126"/>
      <c r="Z201" s="126"/>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c r="FY201" s="128"/>
      <c r="FZ201" s="128"/>
      <c r="GA201" s="128"/>
      <c r="GB201" s="128"/>
      <c r="GC201" s="128"/>
      <c r="GD201" s="128"/>
      <c r="GE201" s="128"/>
      <c r="GF201" s="128"/>
      <c r="GG201" s="128"/>
      <c r="GH201" s="128"/>
      <c r="GI201" s="128"/>
      <c r="GJ201" s="128"/>
      <c r="GK201" s="128"/>
      <c r="GL201" s="128"/>
      <c r="GM201" s="128"/>
      <c r="GN201" s="128"/>
      <c r="GO201" s="128"/>
      <c r="GP201" s="128"/>
      <c r="GQ201" s="128"/>
      <c r="GR201" s="128"/>
      <c r="GS201" s="128"/>
      <c r="GT201" s="128"/>
      <c r="GU201" s="128"/>
      <c r="GV201" s="128"/>
      <c r="GW201" s="128"/>
    </row>
    <row r="202" spans="7:205" ht="20.100000000000001" customHeight="1">
      <c r="G202" s="126"/>
      <c r="H202" s="126"/>
      <c r="I202" s="126"/>
      <c r="J202" s="126"/>
      <c r="K202" s="126"/>
      <c r="L202" s="126"/>
      <c r="M202" s="126"/>
      <c r="N202" s="126"/>
      <c r="O202" s="126"/>
      <c r="P202" s="126"/>
      <c r="Q202" s="126"/>
      <c r="R202" s="126"/>
      <c r="S202" s="126"/>
      <c r="T202" s="126"/>
      <c r="U202" s="126"/>
      <c r="V202" s="126"/>
      <c r="W202" s="126"/>
      <c r="X202" s="126"/>
      <c r="Y202" s="126"/>
      <c r="Z202" s="126"/>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c r="FY202" s="128"/>
      <c r="FZ202" s="128"/>
      <c r="GA202" s="128"/>
      <c r="GB202" s="128"/>
      <c r="GC202" s="128"/>
      <c r="GD202" s="128"/>
      <c r="GE202" s="128"/>
      <c r="GF202" s="128"/>
      <c r="GG202" s="128"/>
      <c r="GH202" s="128"/>
      <c r="GI202" s="128"/>
      <c r="GJ202" s="128"/>
      <c r="GK202" s="128"/>
      <c r="GL202" s="128"/>
      <c r="GM202" s="128"/>
      <c r="GN202" s="128"/>
      <c r="GO202" s="128"/>
      <c r="GP202" s="128"/>
      <c r="GQ202" s="128"/>
      <c r="GR202" s="128"/>
      <c r="GS202" s="128"/>
      <c r="GT202" s="128"/>
      <c r="GU202" s="128"/>
      <c r="GV202" s="128"/>
      <c r="GW202" s="128"/>
    </row>
    <row r="203" spans="7:205" ht="20.100000000000001" customHeight="1">
      <c r="G203" s="126"/>
      <c r="H203" s="126"/>
      <c r="I203" s="126"/>
      <c r="J203" s="126"/>
      <c r="K203" s="126"/>
      <c r="L203" s="126"/>
      <c r="M203" s="126"/>
      <c r="N203" s="126"/>
      <c r="O203" s="126"/>
      <c r="P203" s="126"/>
      <c r="Q203" s="126"/>
      <c r="R203" s="126"/>
      <c r="S203" s="126"/>
      <c r="T203" s="126"/>
      <c r="U203" s="126"/>
      <c r="V203" s="126"/>
      <c r="W203" s="126"/>
      <c r="X203" s="126"/>
      <c r="Y203" s="126"/>
      <c r="Z203" s="126"/>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c r="FY203" s="128"/>
      <c r="FZ203" s="128"/>
      <c r="GA203" s="128"/>
      <c r="GB203" s="128"/>
      <c r="GC203" s="128"/>
      <c r="GD203" s="128"/>
      <c r="GE203" s="128"/>
      <c r="GF203" s="128"/>
      <c r="GG203" s="128"/>
      <c r="GH203" s="128"/>
      <c r="GI203" s="128"/>
      <c r="GJ203" s="128"/>
      <c r="GK203" s="128"/>
      <c r="GL203" s="128"/>
      <c r="GM203" s="128"/>
      <c r="GN203" s="128"/>
      <c r="GO203" s="128"/>
      <c r="GP203" s="128"/>
      <c r="GQ203" s="128"/>
      <c r="GR203" s="128"/>
      <c r="GS203" s="128"/>
      <c r="GT203" s="128"/>
      <c r="GU203" s="128"/>
      <c r="GV203" s="128"/>
      <c r="GW203" s="128"/>
    </row>
    <row r="204" spans="7:205" ht="20.100000000000001" customHeight="1">
      <c r="G204" s="126"/>
      <c r="H204" s="126"/>
      <c r="I204" s="126"/>
      <c r="J204" s="126"/>
      <c r="K204" s="126"/>
      <c r="L204" s="126"/>
      <c r="M204" s="126"/>
      <c r="N204" s="126"/>
      <c r="O204" s="126"/>
      <c r="P204" s="126"/>
      <c r="Q204" s="126"/>
      <c r="R204" s="126"/>
      <c r="S204" s="126"/>
      <c r="T204" s="126"/>
      <c r="U204" s="126"/>
      <c r="V204" s="126"/>
      <c r="W204" s="126"/>
      <c r="X204" s="126"/>
      <c r="Y204" s="126"/>
      <c r="Z204" s="126"/>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c r="FY204" s="128"/>
      <c r="FZ204" s="128"/>
      <c r="GA204" s="128"/>
      <c r="GB204" s="128"/>
      <c r="GC204" s="128"/>
      <c r="GD204" s="128"/>
      <c r="GE204" s="128"/>
      <c r="GF204" s="128"/>
      <c r="GG204" s="128"/>
      <c r="GH204" s="128"/>
      <c r="GI204" s="128"/>
      <c r="GJ204" s="128"/>
      <c r="GK204" s="128"/>
      <c r="GL204" s="128"/>
      <c r="GM204" s="128"/>
      <c r="GN204" s="128"/>
      <c r="GO204" s="128"/>
      <c r="GP204" s="128"/>
      <c r="GQ204" s="128"/>
      <c r="GR204" s="128"/>
      <c r="GS204" s="128"/>
      <c r="GT204" s="128"/>
      <c r="GU204" s="128"/>
      <c r="GV204" s="128"/>
      <c r="GW204" s="128"/>
    </row>
    <row r="205" spans="7:205" ht="20.100000000000001" customHeight="1">
      <c r="G205" s="126"/>
      <c r="H205" s="126"/>
      <c r="I205" s="126"/>
      <c r="J205" s="126"/>
      <c r="K205" s="126"/>
      <c r="L205" s="126"/>
      <c r="M205" s="126"/>
      <c r="N205" s="126"/>
      <c r="O205" s="126"/>
      <c r="P205" s="126"/>
      <c r="Q205" s="126"/>
      <c r="R205" s="126"/>
      <c r="S205" s="126"/>
      <c r="T205" s="126"/>
      <c r="U205" s="126"/>
      <c r="V205" s="126"/>
      <c r="W205" s="126"/>
      <c r="X205" s="126"/>
      <c r="Y205" s="126"/>
      <c r="Z205" s="126"/>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c r="FY205" s="128"/>
      <c r="FZ205" s="128"/>
      <c r="GA205" s="128"/>
      <c r="GB205" s="128"/>
      <c r="GC205" s="128"/>
      <c r="GD205" s="128"/>
      <c r="GE205" s="128"/>
      <c r="GF205" s="128"/>
      <c r="GG205" s="128"/>
      <c r="GH205" s="128"/>
      <c r="GI205" s="128"/>
      <c r="GJ205" s="128"/>
      <c r="GK205" s="128"/>
      <c r="GL205" s="128"/>
      <c r="GM205" s="128"/>
      <c r="GN205" s="128"/>
      <c r="GO205" s="128"/>
      <c r="GP205" s="128"/>
      <c r="GQ205" s="128"/>
      <c r="GR205" s="128"/>
      <c r="GS205" s="128"/>
      <c r="GT205" s="128"/>
      <c r="GU205" s="128"/>
      <c r="GV205" s="128"/>
      <c r="GW205" s="128"/>
    </row>
    <row r="206" spans="7:205" ht="20.100000000000001" customHeight="1">
      <c r="G206" s="126"/>
      <c r="H206" s="126"/>
      <c r="I206" s="126"/>
      <c r="J206" s="126"/>
      <c r="K206" s="126"/>
      <c r="L206" s="126"/>
      <c r="M206" s="126"/>
      <c r="N206" s="126"/>
      <c r="O206" s="126"/>
      <c r="P206" s="126"/>
      <c r="Q206" s="126"/>
      <c r="R206" s="126"/>
      <c r="S206" s="126"/>
      <c r="T206" s="126"/>
      <c r="U206" s="126"/>
      <c r="V206" s="126"/>
      <c r="W206" s="126"/>
      <c r="X206" s="126"/>
      <c r="Y206" s="126"/>
      <c r="Z206" s="126"/>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c r="FY206" s="128"/>
      <c r="FZ206" s="128"/>
      <c r="GA206" s="128"/>
      <c r="GB206" s="128"/>
      <c r="GC206" s="128"/>
      <c r="GD206" s="128"/>
      <c r="GE206" s="128"/>
      <c r="GF206" s="128"/>
      <c r="GG206" s="128"/>
      <c r="GH206" s="128"/>
      <c r="GI206" s="128"/>
      <c r="GJ206" s="128"/>
      <c r="GK206" s="128"/>
      <c r="GL206" s="128"/>
      <c r="GM206" s="128"/>
      <c r="GN206" s="128"/>
      <c r="GO206" s="128"/>
      <c r="GP206" s="128"/>
      <c r="GQ206" s="128"/>
      <c r="GR206" s="128"/>
      <c r="GS206" s="128"/>
      <c r="GT206" s="128"/>
      <c r="GU206" s="128"/>
      <c r="GV206" s="128"/>
      <c r="GW206" s="128"/>
    </row>
    <row r="207" spans="7:205" ht="20.100000000000001" customHeight="1">
      <c r="G207" s="126"/>
      <c r="H207" s="126"/>
      <c r="I207" s="126"/>
      <c r="J207" s="126"/>
      <c r="K207" s="126"/>
      <c r="L207" s="126"/>
      <c r="M207" s="126"/>
      <c r="N207" s="126"/>
      <c r="O207" s="126"/>
      <c r="P207" s="126"/>
      <c r="Q207" s="126"/>
      <c r="R207" s="126"/>
      <c r="S207" s="126"/>
      <c r="T207" s="126"/>
      <c r="U207" s="126"/>
      <c r="V207" s="126"/>
      <c r="W207" s="126"/>
      <c r="X207" s="126"/>
      <c r="Y207" s="126"/>
      <c r="Z207" s="126"/>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8"/>
      <c r="EU207" s="128"/>
      <c r="EV207" s="128"/>
      <c r="EW207" s="128"/>
      <c r="EX207" s="128"/>
      <c r="EY207" s="128"/>
      <c r="EZ207" s="128"/>
      <c r="FA207" s="128"/>
      <c r="FB207" s="128"/>
      <c r="FC207" s="128"/>
      <c r="FD207" s="128"/>
      <c r="FE207" s="128"/>
      <c r="FF207" s="128"/>
      <c r="FG207" s="128"/>
      <c r="FH207" s="128"/>
      <c r="FI207" s="128"/>
      <c r="FJ207" s="128"/>
      <c r="FK207" s="128"/>
      <c r="FL207" s="128"/>
      <c r="FM207" s="128"/>
      <c r="FN207" s="128"/>
      <c r="FO207" s="128"/>
      <c r="FP207" s="128"/>
      <c r="FQ207" s="128"/>
      <c r="FR207" s="128"/>
      <c r="FS207" s="128"/>
      <c r="FT207" s="128"/>
      <c r="FU207" s="128"/>
      <c r="FV207" s="128"/>
      <c r="FW207" s="128"/>
      <c r="FX207" s="128"/>
      <c r="FY207" s="128"/>
      <c r="FZ207" s="128"/>
      <c r="GA207" s="128"/>
      <c r="GB207" s="128"/>
      <c r="GC207" s="128"/>
      <c r="GD207" s="128"/>
      <c r="GE207" s="128"/>
      <c r="GF207" s="128"/>
      <c r="GG207" s="128"/>
      <c r="GH207" s="128"/>
      <c r="GI207" s="128"/>
      <c r="GJ207" s="128"/>
      <c r="GK207" s="128"/>
      <c r="GL207" s="128"/>
      <c r="GM207" s="128"/>
      <c r="GN207" s="128"/>
      <c r="GO207" s="128"/>
      <c r="GP207" s="128"/>
      <c r="GQ207" s="128"/>
      <c r="GR207" s="128"/>
      <c r="GS207" s="128"/>
      <c r="GT207" s="128"/>
      <c r="GU207" s="128"/>
      <c r="GV207" s="128"/>
      <c r="GW207" s="128"/>
    </row>
    <row r="208" spans="7:205" ht="20.100000000000001" customHeight="1">
      <c r="G208" s="126"/>
      <c r="H208" s="126"/>
      <c r="I208" s="126"/>
      <c r="J208" s="126"/>
      <c r="K208" s="126"/>
      <c r="L208" s="126"/>
      <c r="M208" s="126"/>
      <c r="N208" s="126"/>
      <c r="O208" s="126"/>
      <c r="P208" s="126"/>
      <c r="Q208" s="126"/>
      <c r="R208" s="126"/>
      <c r="S208" s="126"/>
      <c r="T208" s="126"/>
      <c r="U208" s="126"/>
      <c r="V208" s="126"/>
      <c r="W208" s="126"/>
      <c r="X208" s="126"/>
      <c r="Y208" s="126"/>
      <c r="Z208" s="126"/>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c r="FY208" s="128"/>
      <c r="FZ208" s="128"/>
      <c r="GA208" s="128"/>
      <c r="GB208" s="128"/>
      <c r="GC208" s="128"/>
      <c r="GD208" s="128"/>
      <c r="GE208" s="128"/>
      <c r="GF208" s="128"/>
      <c r="GG208" s="128"/>
      <c r="GH208" s="128"/>
      <c r="GI208" s="128"/>
      <c r="GJ208" s="128"/>
      <c r="GK208" s="128"/>
      <c r="GL208" s="128"/>
      <c r="GM208" s="128"/>
      <c r="GN208" s="128"/>
      <c r="GO208" s="128"/>
      <c r="GP208" s="128"/>
      <c r="GQ208" s="128"/>
      <c r="GR208" s="128"/>
      <c r="GS208" s="128"/>
      <c r="GT208" s="128"/>
      <c r="GU208" s="128"/>
      <c r="GV208" s="128"/>
      <c r="GW208" s="128"/>
    </row>
    <row r="209" spans="7:205" ht="20.100000000000001" customHeight="1">
      <c r="G209" s="126"/>
      <c r="H209" s="126"/>
      <c r="I209" s="126"/>
      <c r="J209" s="126"/>
      <c r="K209" s="126"/>
      <c r="L209" s="126"/>
      <c r="M209" s="126"/>
      <c r="N209" s="126"/>
      <c r="O209" s="126"/>
      <c r="P209" s="126"/>
      <c r="Q209" s="126"/>
      <c r="R209" s="126"/>
      <c r="S209" s="126"/>
      <c r="T209" s="126"/>
      <c r="U209" s="126"/>
      <c r="V209" s="126"/>
      <c r="W209" s="126"/>
      <c r="X209" s="126"/>
      <c r="Y209" s="126"/>
      <c r="Z209" s="126"/>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8"/>
      <c r="CY209" s="128"/>
      <c r="CZ209" s="128"/>
      <c r="DA209" s="128"/>
      <c r="DB209" s="128"/>
      <c r="DC209" s="128"/>
      <c r="DD209" s="128"/>
      <c r="DE209" s="128"/>
      <c r="DF209" s="128"/>
      <c r="DG209" s="128"/>
      <c r="DH209" s="128"/>
      <c r="DI209" s="128"/>
      <c r="DJ209" s="128"/>
      <c r="DK209" s="128"/>
      <c r="DL209" s="128"/>
      <c r="DM209" s="128"/>
      <c r="DN209" s="128"/>
      <c r="DO209" s="128"/>
      <c r="DP209" s="128"/>
      <c r="DQ209" s="128"/>
      <c r="DR209" s="128"/>
      <c r="DS209" s="128"/>
      <c r="DT209" s="128"/>
      <c r="DU209" s="128"/>
      <c r="DV209" s="128"/>
      <c r="DW209" s="128"/>
      <c r="DX209" s="128"/>
      <c r="DY209" s="128"/>
      <c r="DZ209" s="128"/>
      <c r="EA209" s="128"/>
      <c r="EB209" s="128"/>
      <c r="EC209" s="128"/>
      <c r="ED209" s="128"/>
      <c r="EE209" s="128"/>
      <c r="EF209" s="128"/>
      <c r="EG209" s="128"/>
      <c r="EH209" s="128"/>
      <c r="EI209" s="128"/>
      <c r="EJ209" s="128"/>
      <c r="EK209" s="128"/>
      <c r="EL209" s="128"/>
      <c r="EM209" s="128"/>
      <c r="EN209" s="128"/>
      <c r="EO209" s="128"/>
      <c r="EP209" s="128"/>
      <c r="EQ209" s="128"/>
      <c r="ER209" s="128"/>
      <c r="ES209" s="128"/>
      <c r="ET209" s="128"/>
      <c r="EU209" s="128"/>
      <c r="EV209" s="128"/>
      <c r="EW209" s="128"/>
      <c r="EX209" s="128"/>
      <c r="EY209" s="128"/>
      <c r="EZ209" s="128"/>
      <c r="FA209" s="128"/>
      <c r="FB209" s="128"/>
      <c r="FC209" s="128"/>
      <c r="FD209" s="128"/>
      <c r="FE209" s="128"/>
      <c r="FF209" s="128"/>
      <c r="FG209" s="128"/>
      <c r="FH209" s="128"/>
      <c r="FI209" s="128"/>
      <c r="FJ209" s="128"/>
      <c r="FK209" s="128"/>
      <c r="FL209" s="128"/>
      <c r="FM209" s="128"/>
      <c r="FN209" s="128"/>
      <c r="FO209" s="128"/>
      <c r="FP209" s="128"/>
      <c r="FQ209" s="128"/>
      <c r="FR209" s="128"/>
      <c r="FS209" s="128"/>
      <c r="FT209" s="128"/>
      <c r="FU209" s="128"/>
      <c r="FV209" s="128"/>
      <c r="FW209" s="128"/>
      <c r="FX209" s="128"/>
      <c r="FY209" s="128"/>
      <c r="FZ209" s="128"/>
      <c r="GA209" s="128"/>
      <c r="GB209" s="128"/>
      <c r="GC209" s="128"/>
      <c r="GD209" s="128"/>
      <c r="GE209" s="128"/>
      <c r="GF209" s="128"/>
      <c r="GG209" s="128"/>
      <c r="GH209" s="128"/>
      <c r="GI209" s="128"/>
      <c r="GJ209" s="128"/>
      <c r="GK209" s="128"/>
      <c r="GL209" s="128"/>
      <c r="GM209" s="128"/>
      <c r="GN209" s="128"/>
      <c r="GO209" s="128"/>
      <c r="GP209" s="128"/>
      <c r="GQ209" s="128"/>
      <c r="GR209" s="128"/>
      <c r="GS209" s="128"/>
      <c r="GT209" s="128"/>
      <c r="GU209" s="128"/>
      <c r="GV209" s="128"/>
      <c r="GW209" s="128"/>
    </row>
    <row r="210" spans="7:205" ht="20.100000000000001" customHeight="1">
      <c r="G210" s="126"/>
      <c r="H210" s="126"/>
      <c r="I210" s="126"/>
      <c r="J210" s="126"/>
      <c r="K210" s="126"/>
      <c r="L210" s="126"/>
      <c r="M210" s="126"/>
      <c r="N210" s="126"/>
      <c r="O210" s="126"/>
      <c r="P210" s="126"/>
      <c r="Q210" s="126"/>
      <c r="R210" s="126"/>
      <c r="S210" s="126"/>
      <c r="T210" s="126"/>
      <c r="U210" s="126"/>
      <c r="V210" s="126"/>
      <c r="W210" s="126"/>
      <c r="X210" s="126"/>
      <c r="Y210" s="126"/>
      <c r="Z210" s="126"/>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8"/>
      <c r="CY210" s="128"/>
      <c r="CZ210" s="128"/>
      <c r="DA210" s="128"/>
      <c r="DB210" s="128"/>
      <c r="DC210" s="128"/>
      <c r="DD210" s="128"/>
      <c r="DE210" s="128"/>
      <c r="DF210" s="128"/>
      <c r="DG210" s="128"/>
      <c r="DH210" s="128"/>
      <c r="DI210" s="128"/>
      <c r="DJ210" s="128"/>
      <c r="DK210" s="128"/>
      <c r="DL210" s="128"/>
      <c r="DM210" s="128"/>
      <c r="DN210" s="128"/>
      <c r="DO210" s="128"/>
      <c r="DP210" s="128"/>
      <c r="DQ210" s="128"/>
      <c r="DR210" s="128"/>
      <c r="DS210" s="128"/>
      <c r="DT210" s="128"/>
      <c r="DU210" s="128"/>
      <c r="DV210" s="128"/>
      <c r="DW210" s="128"/>
      <c r="DX210" s="128"/>
      <c r="DY210" s="128"/>
      <c r="DZ210" s="128"/>
      <c r="EA210" s="128"/>
      <c r="EB210" s="128"/>
      <c r="EC210" s="128"/>
      <c r="ED210" s="128"/>
      <c r="EE210" s="128"/>
      <c r="EF210" s="128"/>
      <c r="EG210" s="128"/>
      <c r="EH210" s="128"/>
      <c r="EI210" s="128"/>
      <c r="EJ210" s="128"/>
      <c r="EK210" s="128"/>
      <c r="EL210" s="128"/>
      <c r="EM210" s="128"/>
      <c r="EN210" s="128"/>
      <c r="EO210" s="128"/>
      <c r="EP210" s="128"/>
      <c r="EQ210" s="128"/>
      <c r="ER210" s="128"/>
      <c r="ES210" s="128"/>
      <c r="ET210" s="128"/>
      <c r="EU210" s="128"/>
      <c r="EV210" s="128"/>
      <c r="EW210" s="128"/>
      <c r="EX210" s="128"/>
      <c r="EY210" s="128"/>
      <c r="EZ210" s="128"/>
      <c r="FA210" s="128"/>
      <c r="FB210" s="128"/>
      <c r="FC210" s="128"/>
      <c r="FD210" s="128"/>
      <c r="FE210" s="128"/>
      <c r="FF210" s="128"/>
      <c r="FG210" s="128"/>
      <c r="FH210" s="128"/>
      <c r="FI210" s="128"/>
      <c r="FJ210" s="128"/>
      <c r="FK210" s="128"/>
      <c r="FL210" s="128"/>
      <c r="FM210" s="128"/>
      <c r="FN210" s="128"/>
      <c r="FO210" s="128"/>
      <c r="FP210" s="128"/>
      <c r="FQ210" s="128"/>
      <c r="FR210" s="128"/>
      <c r="FS210" s="128"/>
      <c r="FT210" s="128"/>
      <c r="FU210" s="128"/>
      <c r="FV210" s="128"/>
      <c r="FW210" s="128"/>
      <c r="FX210" s="128"/>
      <c r="FY210" s="128"/>
      <c r="FZ210" s="128"/>
      <c r="GA210" s="128"/>
      <c r="GB210" s="128"/>
      <c r="GC210" s="128"/>
      <c r="GD210" s="128"/>
      <c r="GE210" s="128"/>
      <c r="GF210" s="128"/>
      <c r="GG210" s="128"/>
      <c r="GH210" s="128"/>
      <c r="GI210" s="128"/>
      <c r="GJ210" s="128"/>
      <c r="GK210" s="128"/>
      <c r="GL210" s="128"/>
      <c r="GM210" s="128"/>
      <c r="GN210" s="128"/>
      <c r="GO210" s="128"/>
      <c r="GP210" s="128"/>
      <c r="GQ210" s="128"/>
      <c r="GR210" s="128"/>
      <c r="GS210" s="128"/>
      <c r="GT210" s="128"/>
      <c r="GU210" s="128"/>
      <c r="GV210" s="128"/>
      <c r="GW210" s="128"/>
    </row>
    <row r="211" spans="7:205" ht="20.100000000000001" customHeight="1">
      <c r="G211" s="126"/>
      <c r="H211" s="126"/>
      <c r="I211" s="126"/>
      <c r="J211" s="126"/>
      <c r="K211" s="126"/>
      <c r="L211" s="126"/>
      <c r="M211" s="126"/>
      <c r="N211" s="126"/>
      <c r="O211" s="126"/>
      <c r="P211" s="126"/>
      <c r="Q211" s="126"/>
      <c r="R211" s="126"/>
      <c r="S211" s="126"/>
      <c r="T211" s="126"/>
      <c r="U211" s="126"/>
      <c r="V211" s="126"/>
      <c r="W211" s="126"/>
      <c r="X211" s="126"/>
      <c r="Y211" s="126"/>
      <c r="Z211" s="126"/>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8"/>
      <c r="CY211" s="128"/>
      <c r="CZ211" s="128"/>
      <c r="DA211" s="128"/>
      <c r="DB211" s="128"/>
      <c r="DC211" s="128"/>
      <c r="DD211" s="128"/>
      <c r="DE211" s="128"/>
      <c r="DF211" s="128"/>
      <c r="DG211" s="128"/>
      <c r="DH211" s="128"/>
      <c r="DI211" s="128"/>
      <c r="DJ211" s="128"/>
      <c r="DK211" s="128"/>
      <c r="DL211" s="128"/>
      <c r="DM211" s="128"/>
      <c r="DN211" s="128"/>
      <c r="DO211" s="128"/>
      <c r="DP211" s="128"/>
      <c r="DQ211" s="128"/>
      <c r="DR211" s="128"/>
      <c r="DS211" s="128"/>
      <c r="DT211" s="128"/>
      <c r="DU211" s="128"/>
      <c r="DV211" s="128"/>
      <c r="DW211" s="128"/>
      <c r="DX211" s="128"/>
      <c r="DY211" s="128"/>
      <c r="DZ211" s="128"/>
      <c r="EA211" s="128"/>
      <c r="EB211" s="128"/>
      <c r="EC211" s="128"/>
      <c r="ED211" s="128"/>
      <c r="EE211" s="128"/>
      <c r="EF211" s="128"/>
      <c r="EG211" s="128"/>
      <c r="EH211" s="128"/>
      <c r="EI211" s="128"/>
      <c r="EJ211" s="128"/>
      <c r="EK211" s="128"/>
      <c r="EL211" s="128"/>
      <c r="EM211" s="128"/>
      <c r="EN211" s="128"/>
      <c r="EO211" s="128"/>
      <c r="EP211" s="128"/>
      <c r="EQ211" s="128"/>
      <c r="ER211" s="128"/>
      <c r="ES211" s="128"/>
      <c r="ET211" s="128"/>
      <c r="EU211" s="128"/>
      <c r="EV211" s="128"/>
      <c r="EW211" s="128"/>
      <c r="EX211" s="128"/>
      <c r="EY211" s="128"/>
      <c r="EZ211" s="128"/>
      <c r="FA211" s="128"/>
      <c r="FB211" s="128"/>
      <c r="FC211" s="128"/>
      <c r="FD211" s="128"/>
      <c r="FE211" s="128"/>
      <c r="FF211" s="128"/>
      <c r="FG211" s="128"/>
      <c r="FH211" s="128"/>
      <c r="FI211" s="128"/>
      <c r="FJ211" s="128"/>
      <c r="FK211" s="128"/>
      <c r="FL211" s="128"/>
      <c r="FM211" s="128"/>
      <c r="FN211" s="128"/>
      <c r="FO211" s="128"/>
      <c r="FP211" s="128"/>
      <c r="FQ211" s="128"/>
      <c r="FR211" s="128"/>
      <c r="FS211" s="128"/>
      <c r="FT211" s="128"/>
      <c r="FU211" s="128"/>
      <c r="FV211" s="128"/>
      <c r="FW211" s="128"/>
      <c r="FX211" s="128"/>
      <c r="FY211" s="128"/>
      <c r="FZ211" s="128"/>
      <c r="GA211" s="128"/>
      <c r="GB211" s="128"/>
      <c r="GC211" s="128"/>
      <c r="GD211" s="128"/>
      <c r="GE211" s="128"/>
      <c r="GF211" s="128"/>
      <c r="GG211" s="128"/>
      <c r="GH211" s="128"/>
      <c r="GI211" s="128"/>
      <c r="GJ211" s="128"/>
      <c r="GK211" s="128"/>
      <c r="GL211" s="128"/>
      <c r="GM211" s="128"/>
      <c r="GN211" s="128"/>
      <c r="GO211" s="128"/>
      <c r="GP211" s="128"/>
      <c r="GQ211" s="128"/>
      <c r="GR211" s="128"/>
      <c r="GS211" s="128"/>
      <c r="GT211" s="128"/>
      <c r="GU211" s="128"/>
      <c r="GV211" s="128"/>
      <c r="GW211" s="128"/>
    </row>
    <row r="212" spans="7:205" ht="20.100000000000001" customHeight="1">
      <c r="G212" s="126"/>
      <c r="H212" s="126"/>
      <c r="I212" s="126"/>
      <c r="J212" s="126"/>
      <c r="K212" s="126"/>
      <c r="L212" s="126"/>
      <c r="M212" s="126"/>
      <c r="N212" s="126"/>
      <c r="O212" s="126"/>
      <c r="P212" s="126"/>
      <c r="Q212" s="126"/>
      <c r="R212" s="126"/>
      <c r="S212" s="126"/>
      <c r="T212" s="126"/>
      <c r="U212" s="126"/>
      <c r="V212" s="126"/>
      <c r="W212" s="126"/>
      <c r="X212" s="126"/>
      <c r="Y212" s="126"/>
      <c r="Z212" s="126"/>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c r="CU212" s="128"/>
      <c r="CV212" s="128"/>
      <c r="CW212" s="128"/>
      <c r="CX212" s="128"/>
      <c r="CY212" s="128"/>
      <c r="CZ212" s="128"/>
      <c r="DA212" s="128"/>
      <c r="DB212" s="128"/>
      <c r="DC212" s="128"/>
      <c r="DD212" s="128"/>
      <c r="DE212" s="128"/>
      <c r="DF212" s="128"/>
      <c r="DG212" s="128"/>
      <c r="DH212" s="128"/>
      <c r="DI212" s="128"/>
      <c r="DJ212" s="128"/>
      <c r="DK212" s="128"/>
      <c r="DL212" s="128"/>
      <c r="DM212" s="128"/>
      <c r="DN212" s="128"/>
      <c r="DO212" s="128"/>
      <c r="DP212" s="128"/>
      <c r="DQ212" s="128"/>
      <c r="DR212" s="128"/>
      <c r="DS212" s="128"/>
      <c r="DT212" s="128"/>
      <c r="DU212" s="128"/>
      <c r="DV212" s="128"/>
      <c r="DW212" s="128"/>
      <c r="DX212" s="128"/>
      <c r="DY212" s="128"/>
      <c r="DZ212" s="128"/>
      <c r="EA212" s="128"/>
      <c r="EB212" s="128"/>
      <c r="EC212" s="128"/>
      <c r="ED212" s="128"/>
      <c r="EE212" s="128"/>
      <c r="EF212" s="128"/>
      <c r="EG212" s="128"/>
      <c r="EH212" s="128"/>
      <c r="EI212" s="128"/>
      <c r="EJ212" s="128"/>
      <c r="EK212" s="128"/>
      <c r="EL212" s="128"/>
      <c r="EM212" s="128"/>
      <c r="EN212" s="128"/>
      <c r="EO212" s="128"/>
      <c r="EP212" s="128"/>
      <c r="EQ212" s="128"/>
      <c r="ER212" s="128"/>
      <c r="ES212" s="128"/>
      <c r="ET212" s="128"/>
      <c r="EU212" s="128"/>
      <c r="EV212" s="128"/>
      <c r="EW212" s="128"/>
      <c r="EX212" s="128"/>
      <c r="EY212" s="128"/>
      <c r="EZ212" s="128"/>
      <c r="FA212" s="128"/>
      <c r="FB212" s="128"/>
      <c r="FC212" s="128"/>
      <c r="FD212" s="128"/>
      <c r="FE212" s="128"/>
      <c r="FF212" s="128"/>
      <c r="FG212" s="128"/>
      <c r="FH212" s="128"/>
      <c r="FI212" s="128"/>
      <c r="FJ212" s="128"/>
      <c r="FK212" s="128"/>
      <c r="FL212" s="128"/>
      <c r="FM212" s="128"/>
      <c r="FN212" s="128"/>
      <c r="FO212" s="128"/>
      <c r="FP212" s="128"/>
      <c r="FQ212" s="128"/>
      <c r="FR212" s="128"/>
      <c r="FS212" s="128"/>
      <c r="FT212" s="128"/>
      <c r="FU212" s="128"/>
      <c r="FV212" s="128"/>
      <c r="FW212" s="128"/>
      <c r="FX212" s="128"/>
      <c r="FY212" s="128"/>
      <c r="FZ212" s="128"/>
      <c r="GA212" s="128"/>
      <c r="GB212" s="128"/>
      <c r="GC212" s="128"/>
      <c r="GD212" s="128"/>
      <c r="GE212" s="128"/>
      <c r="GF212" s="128"/>
      <c r="GG212" s="128"/>
      <c r="GH212" s="128"/>
      <c r="GI212" s="128"/>
      <c r="GJ212" s="128"/>
      <c r="GK212" s="128"/>
      <c r="GL212" s="128"/>
      <c r="GM212" s="128"/>
      <c r="GN212" s="128"/>
      <c r="GO212" s="128"/>
      <c r="GP212" s="128"/>
      <c r="GQ212" s="128"/>
      <c r="GR212" s="128"/>
      <c r="GS212" s="128"/>
      <c r="GT212" s="128"/>
      <c r="GU212" s="128"/>
      <c r="GV212" s="128"/>
      <c r="GW212" s="128"/>
    </row>
    <row r="213" spans="7:205" ht="20.100000000000001" customHeight="1">
      <c r="G213" s="126"/>
      <c r="H213" s="126"/>
      <c r="I213" s="126"/>
      <c r="J213" s="126"/>
      <c r="K213" s="126"/>
      <c r="L213" s="126"/>
      <c r="M213" s="126"/>
      <c r="N213" s="126"/>
      <c r="O213" s="126"/>
      <c r="P213" s="126"/>
      <c r="Q213" s="126"/>
      <c r="R213" s="126"/>
      <c r="S213" s="126"/>
      <c r="T213" s="126"/>
      <c r="U213" s="126"/>
      <c r="V213" s="126"/>
      <c r="W213" s="126"/>
      <c r="X213" s="126"/>
      <c r="Y213" s="126"/>
      <c r="Z213" s="126"/>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8"/>
      <c r="CW213" s="128"/>
      <c r="CX213" s="128"/>
      <c r="CY213" s="128"/>
      <c r="CZ213" s="128"/>
      <c r="DA213" s="128"/>
      <c r="DB213" s="128"/>
      <c r="DC213" s="128"/>
      <c r="DD213" s="128"/>
      <c r="DE213" s="128"/>
      <c r="DF213" s="128"/>
      <c r="DG213" s="128"/>
      <c r="DH213" s="128"/>
      <c r="DI213" s="128"/>
      <c r="DJ213" s="128"/>
      <c r="DK213" s="128"/>
      <c r="DL213" s="128"/>
      <c r="DM213" s="128"/>
      <c r="DN213" s="128"/>
      <c r="DO213" s="128"/>
      <c r="DP213" s="128"/>
      <c r="DQ213" s="128"/>
      <c r="DR213" s="128"/>
      <c r="DS213" s="128"/>
      <c r="DT213" s="128"/>
      <c r="DU213" s="128"/>
      <c r="DV213" s="128"/>
      <c r="DW213" s="128"/>
      <c r="DX213" s="128"/>
      <c r="DY213" s="128"/>
      <c r="DZ213" s="128"/>
      <c r="EA213" s="128"/>
      <c r="EB213" s="128"/>
      <c r="EC213" s="128"/>
      <c r="ED213" s="128"/>
      <c r="EE213" s="128"/>
      <c r="EF213" s="128"/>
      <c r="EG213" s="128"/>
      <c r="EH213" s="128"/>
      <c r="EI213" s="128"/>
      <c r="EJ213" s="128"/>
      <c r="EK213" s="128"/>
      <c r="EL213" s="128"/>
      <c r="EM213" s="128"/>
      <c r="EN213" s="128"/>
      <c r="EO213" s="128"/>
      <c r="EP213" s="128"/>
      <c r="EQ213" s="128"/>
      <c r="ER213" s="128"/>
      <c r="ES213" s="128"/>
      <c r="ET213" s="128"/>
      <c r="EU213" s="128"/>
      <c r="EV213" s="128"/>
      <c r="EW213" s="128"/>
      <c r="EX213" s="128"/>
      <c r="EY213" s="128"/>
      <c r="EZ213" s="128"/>
      <c r="FA213" s="128"/>
      <c r="FB213" s="128"/>
      <c r="FC213" s="128"/>
      <c r="FD213" s="128"/>
      <c r="FE213" s="128"/>
      <c r="FF213" s="128"/>
      <c r="FG213" s="128"/>
      <c r="FH213" s="128"/>
      <c r="FI213" s="128"/>
      <c r="FJ213" s="128"/>
      <c r="FK213" s="128"/>
      <c r="FL213" s="128"/>
      <c r="FM213" s="128"/>
      <c r="FN213" s="128"/>
      <c r="FO213" s="128"/>
      <c r="FP213" s="128"/>
      <c r="FQ213" s="128"/>
      <c r="FR213" s="128"/>
      <c r="FS213" s="128"/>
      <c r="FT213" s="128"/>
      <c r="FU213" s="128"/>
      <c r="FV213" s="128"/>
      <c r="FW213" s="128"/>
      <c r="FX213" s="128"/>
      <c r="FY213" s="128"/>
      <c r="FZ213" s="128"/>
      <c r="GA213" s="128"/>
      <c r="GB213" s="128"/>
      <c r="GC213" s="128"/>
      <c r="GD213" s="128"/>
      <c r="GE213" s="128"/>
      <c r="GF213" s="128"/>
      <c r="GG213" s="128"/>
      <c r="GH213" s="128"/>
      <c r="GI213" s="128"/>
      <c r="GJ213" s="128"/>
      <c r="GK213" s="128"/>
      <c r="GL213" s="128"/>
      <c r="GM213" s="128"/>
      <c r="GN213" s="128"/>
      <c r="GO213" s="128"/>
      <c r="GP213" s="128"/>
      <c r="GQ213" s="128"/>
      <c r="GR213" s="128"/>
      <c r="GS213" s="128"/>
      <c r="GT213" s="128"/>
      <c r="GU213" s="128"/>
      <c r="GV213" s="128"/>
      <c r="GW213" s="128"/>
    </row>
    <row r="214" spans="7:205" ht="20.100000000000001" customHeight="1">
      <c r="G214" s="126"/>
      <c r="H214" s="126"/>
      <c r="I214" s="126"/>
      <c r="J214" s="126"/>
      <c r="K214" s="126"/>
      <c r="L214" s="126"/>
      <c r="M214" s="126"/>
      <c r="N214" s="126"/>
      <c r="O214" s="126"/>
      <c r="P214" s="126"/>
      <c r="Q214" s="126"/>
      <c r="R214" s="126"/>
      <c r="S214" s="126"/>
      <c r="T214" s="126"/>
      <c r="U214" s="126"/>
      <c r="V214" s="126"/>
      <c r="W214" s="126"/>
      <c r="X214" s="126"/>
      <c r="Y214" s="126"/>
      <c r="Z214" s="126"/>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c r="DK214" s="128"/>
      <c r="DL214" s="128"/>
      <c r="DM214" s="128"/>
      <c r="DN214" s="128"/>
      <c r="DO214" s="128"/>
      <c r="DP214" s="128"/>
      <c r="DQ214" s="128"/>
      <c r="DR214" s="128"/>
      <c r="DS214" s="128"/>
      <c r="DT214" s="128"/>
      <c r="DU214" s="128"/>
      <c r="DV214" s="128"/>
      <c r="DW214" s="128"/>
      <c r="DX214" s="128"/>
      <c r="DY214" s="128"/>
      <c r="DZ214" s="128"/>
      <c r="EA214" s="128"/>
      <c r="EB214" s="128"/>
      <c r="EC214" s="128"/>
      <c r="ED214" s="128"/>
      <c r="EE214" s="128"/>
      <c r="EF214" s="128"/>
      <c r="EG214" s="128"/>
      <c r="EH214" s="128"/>
      <c r="EI214" s="128"/>
      <c r="EJ214" s="128"/>
      <c r="EK214" s="128"/>
      <c r="EL214" s="128"/>
      <c r="EM214" s="128"/>
      <c r="EN214" s="128"/>
      <c r="EO214" s="128"/>
      <c r="EP214" s="128"/>
      <c r="EQ214" s="128"/>
      <c r="ER214" s="128"/>
      <c r="ES214" s="128"/>
      <c r="ET214" s="128"/>
      <c r="EU214" s="128"/>
      <c r="EV214" s="128"/>
      <c r="EW214" s="128"/>
      <c r="EX214" s="128"/>
      <c r="EY214" s="128"/>
      <c r="EZ214" s="128"/>
      <c r="FA214" s="128"/>
      <c r="FB214" s="128"/>
      <c r="FC214" s="128"/>
      <c r="FD214" s="128"/>
      <c r="FE214" s="128"/>
      <c r="FF214" s="128"/>
      <c r="FG214" s="128"/>
      <c r="FH214" s="128"/>
      <c r="FI214" s="128"/>
      <c r="FJ214" s="128"/>
      <c r="FK214" s="128"/>
      <c r="FL214" s="128"/>
      <c r="FM214" s="128"/>
      <c r="FN214" s="128"/>
      <c r="FO214" s="128"/>
      <c r="FP214" s="128"/>
      <c r="FQ214" s="128"/>
      <c r="FR214" s="128"/>
      <c r="FS214" s="128"/>
      <c r="FT214" s="128"/>
      <c r="FU214" s="128"/>
      <c r="FV214" s="128"/>
      <c r="FW214" s="128"/>
      <c r="FX214" s="128"/>
      <c r="FY214" s="128"/>
      <c r="FZ214" s="128"/>
      <c r="GA214" s="128"/>
      <c r="GB214" s="128"/>
      <c r="GC214" s="128"/>
      <c r="GD214" s="128"/>
      <c r="GE214" s="128"/>
      <c r="GF214" s="128"/>
      <c r="GG214" s="128"/>
      <c r="GH214" s="128"/>
      <c r="GI214" s="128"/>
      <c r="GJ214" s="128"/>
      <c r="GK214" s="128"/>
      <c r="GL214" s="128"/>
      <c r="GM214" s="128"/>
      <c r="GN214" s="128"/>
      <c r="GO214" s="128"/>
      <c r="GP214" s="128"/>
      <c r="GQ214" s="128"/>
      <c r="GR214" s="128"/>
      <c r="GS214" s="128"/>
      <c r="GT214" s="128"/>
      <c r="GU214" s="128"/>
      <c r="GV214" s="128"/>
      <c r="GW214" s="128"/>
    </row>
    <row r="215" spans="7:205" ht="20.100000000000001" customHeight="1">
      <c r="G215" s="126"/>
      <c r="H215" s="126"/>
      <c r="I215" s="126"/>
      <c r="J215" s="126"/>
      <c r="K215" s="126"/>
      <c r="L215" s="126"/>
      <c r="M215" s="126"/>
      <c r="N215" s="126"/>
      <c r="O215" s="126"/>
      <c r="P215" s="126"/>
      <c r="Q215" s="126"/>
      <c r="R215" s="126"/>
      <c r="S215" s="126"/>
      <c r="T215" s="126"/>
      <c r="U215" s="126"/>
      <c r="V215" s="126"/>
      <c r="W215" s="126"/>
      <c r="X215" s="126"/>
      <c r="Y215" s="126"/>
      <c r="Z215" s="126"/>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c r="FY215" s="128"/>
      <c r="FZ215" s="128"/>
      <c r="GA215" s="128"/>
      <c r="GB215" s="128"/>
      <c r="GC215" s="128"/>
      <c r="GD215" s="128"/>
      <c r="GE215" s="128"/>
      <c r="GF215" s="128"/>
      <c r="GG215" s="128"/>
      <c r="GH215" s="128"/>
      <c r="GI215" s="128"/>
      <c r="GJ215" s="128"/>
      <c r="GK215" s="128"/>
      <c r="GL215" s="128"/>
      <c r="GM215" s="128"/>
      <c r="GN215" s="128"/>
      <c r="GO215" s="128"/>
      <c r="GP215" s="128"/>
      <c r="GQ215" s="128"/>
      <c r="GR215" s="128"/>
      <c r="GS215" s="128"/>
      <c r="GT215" s="128"/>
      <c r="GU215" s="128"/>
      <c r="GV215" s="128"/>
      <c r="GW215" s="128"/>
    </row>
    <row r="216" spans="7:205" ht="20.100000000000001" customHeight="1">
      <c r="G216" s="126"/>
      <c r="H216" s="126"/>
      <c r="I216" s="126"/>
      <c r="J216" s="126"/>
      <c r="K216" s="126"/>
      <c r="L216" s="126"/>
      <c r="M216" s="126"/>
      <c r="N216" s="126"/>
      <c r="O216" s="126"/>
      <c r="P216" s="126"/>
      <c r="Q216" s="126"/>
      <c r="R216" s="126"/>
      <c r="S216" s="126"/>
      <c r="T216" s="126"/>
      <c r="U216" s="126"/>
      <c r="V216" s="126"/>
      <c r="W216" s="126"/>
      <c r="X216" s="126"/>
      <c r="Y216" s="126"/>
      <c r="Z216" s="126"/>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c r="FY216" s="128"/>
      <c r="FZ216" s="128"/>
      <c r="GA216" s="128"/>
      <c r="GB216" s="128"/>
      <c r="GC216" s="128"/>
      <c r="GD216" s="128"/>
      <c r="GE216" s="128"/>
      <c r="GF216" s="128"/>
      <c r="GG216" s="128"/>
      <c r="GH216" s="128"/>
      <c r="GI216" s="128"/>
      <c r="GJ216" s="128"/>
      <c r="GK216" s="128"/>
      <c r="GL216" s="128"/>
      <c r="GM216" s="128"/>
      <c r="GN216" s="128"/>
      <c r="GO216" s="128"/>
      <c r="GP216" s="128"/>
      <c r="GQ216" s="128"/>
      <c r="GR216" s="128"/>
      <c r="GS216" s="128"/>
      <c r="GT216" s="128"/>
      <c r="GU216" s="128"/>
      <c r="GV216" s="128"/>
      <c r="GW216" s="128"/>
    </row>
    <row r="217" spans="7:205" ht="20.100000000000001" customHeight="1">
      <c r="G217" s="126"/>
      <c r="H217" s="126"/>
      <c r="I217" s="126"/>
      <c r="J217" s="126"/>
      <c r="K217" s="126"/>
      <c r="L217" s="126"/>
      <c r="M217" s="126"/>
      <c r="N217" s="126"/>
      <c r="O217" s="126"/>
      <c r="P217" s="126"/>
      <c r="Q217" s="126"/>
      <c r="R217" s="126"/>
      <c r="S217" s="126"/>
      <c r="T217" s="126"/>
      <c r="U217" s="126"/>
      <c r="V217" s="126"/>
      <c r="W217" s="126"/>
      <c r="X217" s="126"/>
      <c r="Y217" s="126"/>
      <c r="Z217" s="126"/>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c r="FY217" s="128"/>
      <c r="FZ217" s="128"/>
      <c r="GA217" s="128"/>
      <c r="GB217" s="128"/>
      <c r="GC217" s="128"/>
      <c r="GD217" s="128"/>
      <c r="GE217" s="128"/>
      <c r="GF217" s="128"/>
      <c r="GG217" s="128"/>
      <c r="GH217" s="128"/>
      <c r="GI217" s="128"/>
      <c r="GJ217" s="128"/>
      <c r="GK217" s="128"/>
      <c r="GL217" s="128"/>
      <c r="GM217" s="128"/>
      <c r="GN217" s="128"/>
      <c r="GO217" s="128"/>
      <c r="GP217" s="128"/>
      <c r="GQ217" s="128"/>
      <c r="GR217" s="128"/>
      <c r="GS217" s="128"/>
      <c r="GT217" s="128"/>
      <c r="GU217" s="128"/>
      <c r="GV217" s="128"/>
      <c r="GW217" s="128"/>
    </row>
    <row r="218" spans="7:205" ht="20.100000000000001" customHeight="1">
      <c r="G218" s="126"/>
      <c r="H218" s="126"/>
      <c r="I218" s="126"/>
      <c r="J218" s="126"/>
      <c r="K218" s="126"/>
      <c r="L218" s="126"/>
      <c r="M218" s="126"/>
      <c r="N218" s="126"/>
      <c r="O218" s="126"/>
      <c r="P218" s="126"/>
      <c r="Q218" s="126"/>
      <c r="R218" s="126"/>
      <c r="S218" s="126"/>
      <c r="T218" s="126"/>
      <c r="U218" s="126"/>
      <c r="V218" s="126"/>
      <c r="W218" s="126"/>
      <c r="X218" s="126"/>
      <c r="Y218" s="126"/>
      <c r="Z218" s="126"/>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128"/>
      <c r="FF218" s="128"/>
      <c r="FG218" s="128"/>
      <c r="FH218" s="128"/>
      <c r="FI218" s="128"/>
      <c r="FJ218" s="128"/>
      <c r="FK218" s="128"/>
      <c r="FL218" s="128"/>
      <c r="FM218" s="128"/>
      <c r="FN218" s="128"/>
      <c r="FO218" s="128"/>
      <c r="FP218" s="128"/>
      <c r="FQ218" s="128"/>
      <c r="FR218" s="128"/>
      <c r="FS218" s="128"/>
      <c r="FT218" s="128"/>
      <c r="FU218" s="128"/>
      <c r="FV218" s="128"/>
      <c r="FW218" s="128"/>
      <c r="FX218" s="128"/>
      <c r="FY218" s="128"/>
      <c r="FZ218" s="128"/>
      <c r="GA218" s="128"/>
      <c r="GB218" s="128"/>
      <c r="GC218" s="128"/>
      <c r="GD218" s="128"/>
      <c r="GE218" s="128"/>
      <c r="GF218" s="128"/>
      <c r="GG218" s="128"/>
      <c r="GH218" s="128"/>
      <c r="GI218" s="128"/>
      <c r="GJ218" s="128"/>
      <c r="GK218" s="128"/>
      <c r="GL218" s="128"/>
      <c r="GM218" s="128"/>
      <c r="GN218" s="128"/>
      <c r="GO218" s="128"/>
      <c r="GP218" s="128"/>
      <c r="GQ218" s="128"/>
      <c r="GR218" s="128"/>
      <c r="GS218" s="128"/>
      <c r="GT218" s="128"/>
      <c r="GU218" s="128"/>
      <c r="GV218" s="128"/>
      <c r="GW218" s="128"/>
    </row>
    <row r="219" spans="7:205" ht="20.100000000000001" customHeight="1">
      <c r="G219" s="126"/>
      <c r="H219" s="126"/>
      <c r="I219" s="126"/>
      <c r="J219" s="126"/>
      <c r="K219" s="126"/>
      <c r="L219" s="126"/>
      <c r="M219" s="126"/>
      <c r="N219" s="126"/>
      <c r="O219" s="126"/>
      <c r="P219" s="126"/>
      <c r="Q219" s="126"/>
      <c r="R219" s="126"/>
      <c r="S219" s="126"/>
      <c r="T219" s="126"/>
      <c r="U219" s="126"/>
      <c r="V219" s="126"/>
      <c r="W219" s="126"/>
      <c r="X219" s="126"/>
      <c r="Y219" s="126"/>
      <c r="Z219" s="126"/>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c r="FY219" s="128"/>
      <c r="FZ219" s="128"/>
      <c r="GA219" s="128"/>
      <c r="GB219" s="128"/>
      <c r="GC219" s="128"/>
      <c r="GD219" s="128"/>
      <c r="GE219" s="128"/>
      <c r="GF219" s="128"/>
      <c r="GG219" s="128"/>
      <c r="GH219" s="128"/>
      <c r="GI219" s="128"/>
      <c r="GJ219" s="128"/>
      <c r="GK219" s="128"/>
      <c r="GL219" s="128"/>
      <c r="GM219" s="128"/>
      <c r="GN219" s="128"/>
      <c r="GO219" s="128"/>
      <c r="GP219" s="128"/>
      <c r="GQ219" s="128"/>
      <c r="GR219" s="128"/>
      <c r="GS219" s="128"/>
      <c r="GT219" s="128"/>
      <c r="GU219" s="128"/>
      <c r="GV219" s="128"/>
      <c r="GW219" s="128"/>
    </row>
    <row r="220" spans="7:205" ht="20.100000000000001" customHeight="1">
      <c r="G220" s="126"/>
      <c r="H220" s="126"/>
      <c r="I220" s="126"/>
      <c r="J220" s="126"/>
      <c r="K220" s="126"/>
      <c r="L220" s="126"/>
      <c r="M220" s="126"/>
      <c r="N220" s="126"/>
      <c r="O220" s="126"/>
      <c r="P220" s="126"/>
      <c r="Q220" s="126"/>
      <c r="R220" s="126"/>
      <c r="S220" s="126"/>
      <c r="T220" s="126"/>
      <c r="U220" s="126"/>
      <c r="V220" s="126"/>
      <c r="W220" s="126"/>
      <c r="X220" s="126"/>
      <c r="Y220" s="126"/>
      <c r="Z220" s="126"/>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c r="CU220" s="128"/>
      <c r="CV220" s="128"/>
      <c r="CW220" s="128"/>
      <c r="CX220" s="128"/>
      <c r="CY220" s="128"/>
      <c r="CZ220" s="128"/>
      <c r="DA220" s="128"/>
      <c r="DB220" s="128"/>
      <c r="DC220" s="128"/>
      <c r="DD220" s="128"/>
      <c r="DE220" s="128"/>
      <c r="DF220" s="128"/>
      <c r="DG220" s="128"/>
      <c r="DH220" s="128"/>
      <c r="DI220" s="128"/>
      <c r="DJ220" s="128"/>
      <c r="DK220" s="128"/>
      <c r="DL220" s="128"/>
      <c r="DM220" s="128"/>
      <c r="DN220" s="128"/>
      <c r="DO220" s="128"/>
      <c r="DP220" s="128"/>
      <c r="DQ220" s="128"/>
      <c r="DR220" s="128"/>
      <c r="DS220" s="128"/>
      <c r="DT220" s="128"/>
      <c r="DU220" s="128"/>
      <c r="DV220" s="128"/>
      <c r="DW220" s="128"/>
      <c r="DX220" s="128"/>
      <c r="DY220" s="128"/>
      <c r="DZ220" s="128"/>
      <c r="EA220" s="128"/>
      <c r="EB220" s="128"/>
      <c r="EC220" s="128"/>
      <c r="ED220" s="128"/>
      <c r="EE220" s="128"/>
      <c r="EF220" s="128"/>
      <c r="EG220" s="128"/>
      <c r="EH220" s="128"/>
      <c r="EI220" s="128"/>
      <c r="EJ220" s="128"/>
      <c r="EK220" s="128"/>
      <c r="EL220" s="128"/>
      <c r="EM220" s="128"/>
      <c r="EN220" s="128"/>
      <c r="EO220" s="128"/>
      <c r="EP220" s="128"/>
      <c r="EQ220" s="128"/>
      <c r="ER220" s="128"/>
      <c r="ES220" s="128"/>
      <c r="ET220" s="128"/>
      <c r="EU220" s="128"/>
      <c r="EV220" s="128"/>
      <c r="EW220" s="128"/>
      <c r="EX220" s="128"/>
      <c r="EY220" s="128"/>
      <c r="EZ220" s="128"/>
      <c r="FA220" s="128"/>
      <c r="FB220" s="128"/>
      <c r="FC220" s="128"/>
      <c r="FD220" s="128"/>
      <c r="FE220" s="128"/>
      <c r="FF220" s="128"/>
      <c r="FG220" s="128"/>
      <c r="FH220" s="128"/>
      <c r="FI220" s="128"/>
      <c r="FJ220" s="128"/>
      <c r="FK220" s="128"/>
      <c r="FL220" s="128"/>
      <c r="FM220" s="128"/>
      <c r="FN220" s="128"/>
      <c r="FO220" s="128"/>
      <c r="FP220" s="128"/>
      <c r="FQ220" s="128"/>
      <c r="FR220" s="128"/>
      <c r="FS220" s="128"/>
      <c r="FT220" s="128"/>
      <c r="FU220" s="128"/>
      <c r="FV220" s="128"/>
      <c r="FW220" s="128"/>
      <c r="FX220" s="128"/>
      <c r="FY220" s="128"/>
      <c r="FZ220" s="128"/>
      <c r="GA220" s="128"/>
      <c r="GB220" s="128"/>
      <c r="GC220" s="128"/>
      <c r="GD220" s="128"/>
      <c r="GE220" s="128"/>
      <c r="GF220" s="128"/>
      <c r="GG220" s="128"/>
      <c r="GH220" s="128"/>
      <c r="GI220" s="128"/>
      <c r="GJ220" s="128"/>
      <c r="GK220" s="128"/>
      <c r="GL220" s="128"/>
      <c r="GM220" s="128"/>
      <c r="GN220" s="128"/>
      <c r="GO220" s="128"/>
      <c r="GP220" s="128"/>
      <c r="GQ220" s="128"/>
      <c r="GR220" s="128"/>
      <c r="GS220" s="128"/>
      <c r="GT220" s="128"/>
      <c r="GU220" s="128"/>
      <c r="GV220" s="128"/>
      <c r="GW220" s="128"/>
    </row>
  </sheetData>
  <sheetProtection algorithmName="SHA-512" hashValue="JL8jpGvYuG5OvPewKBMUyeFTx2Vyw6tBZn5co8s2rYpk83J8whZcJVR+DC8CgN6/uwNGP1L+hSlWSV6xKPl+/w==" saltValue="pU20l94SMAo3xxDFkobbQw==" spinCount="100000" sheet="1" objects="1" scenarios="1"/>
  <mergeCells count="3">
    <mergeCell ref="D2:F2"/>
    <mergeCell ref="B4:F4"/>
    <mergeCell ref="B21:E22"/>
  </mergeCells>
  <hyperlinks>
    <hyperlink ref="B17" location="'1FR'!A1" tooltip="Note de la rédaction" display="} Cliquez ici" xr:uid="{931154E9-BF79-43BF-BE6B-014ECFDF331A}"/>
    <hyperlink ref="D17" location="'2FR'!A1" tooltip="Outil de calcul" display="} Cliquez ici" xr:uid="{5505F08E-22C0-40BB-960A-00E84D3979E0}"/>
    <hyperlink ref="F17" r:id="rId1" tooltip="Checklist" xr:uid="{93F31F95-6AA1-418D-9CDC-359FA92A827A}"/>
    <hyperlink ref="F19" r:id="rId2" tooltip="Checklist" xr:uid="{91ECE5B4-B3EF-4D3A-A6A6-13AA6B60939F}"/>
  </hyperlinks>
  <pageMargins left="0.75" right="0.75" top="1" bottom="1" header="0.5" footer="0.5"/>
  <pageSetup paperSize="9" orientation="portrait" r:id="rId3"/>
  <headerFooter alignWithMargins="0">
    <oddHeader>&amp;C&amp;Z&amp;F</oddHeader>
    <oddFooter>&amp;C&amp;P/&amp;N</oddFooter>
  </headerFooter>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46B3-F947-410C-B34F-7E2FFF20E866}">
  <sheetPr codeName="Sheet8">
    <tabColor theme="3" tint="0.79998168889431442"/>
  </sheetPr>
  <dimension ref="A1:O46"/>
  <sheetViews>
    <sheetView showGridLines="0" showRowColHeaders="0" zoomScaleNormal="100" workbookViewId="0"/>
  </sheetViews>
  <sheetFormatPr defaultRowHeight="15.95" customHeight="1"/>
  <cols>
    <col min="1" max="1" width="5.7109375" customWidth="1"/>
    <col min="2" max="3" width="16" customWidth="1"/>
    <col min="4" max="4" width="19.7109375" customWidth="1"/>
    <col min="5" max="9" width="16" customWidth="1"/>
    <col min="10" max="32" width="5.7109375" customWidth="1"/>
  </cols>
  <sheetData>
    <row r="1" spans="2:15" ht="15.95" customHeight="1" thickBot="1"/>
    <row r="2" spans="2:15" ht="30" customHeight="1" thickBot="1">
      <c r="B2" s="208" t="s">
        <v>155</v>
      </c>
      <c r="C2" s="208"/>
      <c r="D2" s="208"/>
      <c r="E2" s="208"/>
      <c r="F2" s="208"/>
      <c r="G2" s="208"/>
      <c r="H2" s="208"/>
      <c r="I2" s="208"/>
      <c r="K2" s="1" t="s">
        <v>0</v>
      </c>
      <c r="L2" s="21" t="s">
        <v>1</v>
      </c>
      <c r="M2" s="20" t="s">
        <v>2</v>
      </c>
      <c r="N2" s="176" t="s">
        <v>3</v>
      </c>
      <c r="O2" s="18"/>
    </row>
    <row r="3" spans="2:15" ht="15.95" customHeight="1">
      <c r="K3" s="7"/>
      <c r="L3" s="7"/>
      <c r="M3" s="7"/>
      <c r="N3" s="7"/>
      <c r="O3" s="17"/>
    </row>
    <row r="4" spans="2:15" ht="28.5" customHeight="1">
      <c r="B4" s="217" t="s">
        <v>158</v>
      </c>
      <c r="C4" s="217"/>
      <c r="D4" s="217"/>
      <c r="E4" s="217"/>
      <c r="F4" s="217"/>
      <c r="G4" s="217"/>
      <c r="H4" s="217"/>
      <c r="I4" s="217"/>
      <c r="K4" s="7"/>
      <c r="L4" s="7"/>
      <c r="M4" s="7"/>
      <c r="N4" s="7"/>
      <c r="O4" s="17"/>
    </row>
    <row r="5" spans="2:15" ht="15.95" customHeight="1">
      <c r="B5" s="97"/>
      <c r="D5" s="98"/>
      <c r="E5" s="99"/>
      <c r="F5" s="99"/>
      <c r="G5" s="99"/>
      <c r="H5" s="97"/>
      <c r="I5" s="100"/>
      <c r="K5" s="7"/>
      <c r="L5" s="7"/>
      <c r="M5" s="7"/>
      <c r="N5" s="7"/>
      <c r="O5" s="17"/>
    </row>
    <row r="6" spans="2:15" ht="15.95" customHeight="1">
      <c r="B6" s="16" t="s">
        <v>156</v>
      </c>
      <c r="K6" s="7"/>
      <c r="L6" s="7"/>
      <c r="M6" s="7"/>
      <c r="N6" s="7"/>
      <c r="O6" s="17"/>
    </row>
    <row r="7" spans="2:15" ht="15.95" customHeight="1">
      <c r="B7" s="108" t="s">
        <v>157</v>
      </c>
      <c r="C7" s="102"/>
      <c r="D7" s="103" t="s">
        <v>205</v>
      </c>
      <c r="E7" s="109"/>
      <c r="F7" s="109"/>
      <c r="G7" s="109"/>
      <c r="H7" s="110"/>
      <c r="I7" s="110"/>
      <c r="K7" s="7"/>
      <c r="L7" s="7"/>
      <c r="M7" s="7"/>
      <c r="N7" s="7"/>
      <c r="O7" s="17"/>
    </row>
    <row r="8" spans="2:15" ht="15.95" customHeight="1">
      <c r="B8" s="111"/>
      <c r="D8" s="101"/>
      <c r="E8" s="112"/>
      <c r="F8" s="112"/>
      <c r="G8" s="112"/>
      <c r="H8" s="113"/>
      <c r="K8" s="7"/>
      <c r="L8" s="7"/>
      <c r="M8" s="7"/>
      <c r="N8" s="7"/>
      <c r="O8" s="17"/>
    </row>
    <row r="9" spans="2:15" ht="15.95" customHeight="1">
      <c r="B9" s="108" t="s">
        <v>159</v>
      </c>
      <c r="C9" s="102"/>
      <c r="D9" s="103" t="s">
        <v>206</v>
      </c>
      <c r="E9" s="109"/>
      <c r="F9" s="109"/>
      <c r="G9" s="109"/>
      <c r="H9" s="110"/>
      <c r="I9" s="110"/>
      <c r="K9" s="7"/>
      <c r="L9" s="7"/>
      <c r="M9" s="7"/>
      <c r="N9" s="7"/>
      <c r="O9" s="17"/>
    </row>
    <row r="10" spans="2:15" ht="15.95" customHeight="1">
      <c r="B10" s="97"/>
      <c r="D10" s="98"/>
      <c r="E10" s="99"/>
      <c r="F10" s="99"/>
      <c r="G10" s="99"/>
      <c r="H10" s="97"/>
      <c r="I10" s="100"/>
      <c r="K10" s="7"/>
      <c r="L10" s="7"/>
      <c r="M10" s="7"/>
      <c r="N10" s="7"/>
      <c r="O10" s="17"/>
    </row>
    <row r="11" spans="2:15" ht="15.95" customHeight="1">
      <c r="B11" s="107" t="s">
        <v>162</v>
      </c>
      <c r="D11" s="98"/>
      <c r="E11" s="99"/>
      <c r="F11" s="99"/>
      <c r="G11" s="99"/>
      <c r="H11" s="97"/>
      <c r="I11" s="100"/>
      <c r="K11" s="7"/>
      <c r="L11" s="7"/>
      <c r="M11" s="7"/>
      <c r="N11" s="7"/>
      <c r="O11" s="17"/>
    </row>
    <row r="12" spans="2:15" ht="15.95" customHeight="1">
      <c r="B12" s="106" t="s">
        <v>207</v>
      </c>
      <c r="D12" s="98"/>
      <c r="E12" s="99"/>
      <c r="F12" s="99"/>
      <c r="G12" s="99"/>
      <c r="H12" s="97"/>
      <c r="I12" s="100"/>
      <c r="K12" s="7"/>
      <c r="L12" s="7"/>
      <c r="M12" s="7"/>
      <c r="N12" s="7"/>
      <c r="O12" s="17"/>
    </row>
    <row r="13" spans="2:15" ht="47.25" customHeight="1">
      <c r="B13" s="210" t="s">
        <v>164</v>
      </c>
      <c r="C13" s="210"/>
      <c r="D13" s="210"/>
      <c r="E13" s="210"/>
      <c r="F13" s="210"/>
      <c r="G13" s="210"/>
      <c r="H13" s="210"/>
      <c r="I13" s="210"/>
      <c r="K13" s="7"/>
      <c r="L13" s="7"/>
      <c r="M13" s="7"/>
      <c r="N13" s="7"/>
      <c r="O13" s="17"/>
    </row>
    <row r="14" spans="2:15" ht="15.95" customHeight="1">
      <c r="B14" s="119" t="s">
        <v>208</v>
      </c>
      <c r="C14" s="114" t="s">
        <v>209</v>
      </c>
      <c r="D14" s="96"/>
      <c r="F14" s="118">
        <v>50000</v>
      </c>
      <c r="G14" s="96"/>
      <c r="H14" s="96"/>
      <c r="I14" s="96"/>
      <c r="K14" s="7"/>
      <c r="L14" s="7"/>
      <c r="M14" s="7"/>
      <c r="N14" s="7"/>
      <c r="O14" s="17"/>
    </row>
    <row r="15" spans="2:15" ht="15.95" customHeight="1">
      <c r="B15" s="105"/>
      <c r="C15" s="114" t="s">
        <v>210</v>
      </c>
      <c r="F15" s="118">
        <v>5000</v>
      </c>
      <c r="K15" s="7"/>
      <c r="L15" s="7"/>
      <c r="M15" s="7"/>
      <c r="N15" s="7"/>
      <c r="O15" s="17"/>
    </row>
    <row r="16" spans="2:15" ht="15.95" customHeight="1">
      <c r="B16" s="105"/>
      <c r="C16" s="114" t="s">
        <v>211</v>
      </c>
      <c r="F16" s="116">
        <v>-2500</v>
      </c>
      <c r="K16" s="7"/>
      <c r="L16" s="7"/>
      <c r="M16" s="7"/>
      <c r="N16" s="7"/>
      <c r="O16" s="17"/>
    </row>
    <row r="17" spans="2:15" ht="15.95" customHeight="1">
      <c r="B17" s="105"/>
      <c r="C17" s="114" t="s">
        <v>212</v>
      </c>
      <c r="F17" s="115">
        <f>SUM(F14:F16)</f>
        <v>52500</v>
      </c>
      <c r="K17" s="7"/>
      <c r="L17" s="7"/>
      <c r="M17" s="7"/>
      <c r="N17" s="7"/>
      <c r="O17" s="17"/>
    </row>
    <row r="18" spans="2:15" ht="15.95" customHeight="1">
      <c r="B18" s="105"/>
      <c r="C18" s="114" t="s">
        <v>166</v>
      </c>
      <c r="F18" s="117">
        <f>+F17*0.21</f>
        <v>11025</v>
      </c>
      <c r="K18" s="7"/>
      <c r="L18" s="7"/>
      <c r="M18" s="7"/>
      <c r="N18" s="7"/>
      <c r="O18" s="17"/>
    </row>
    <row r="19" spans="2:15" ht="15.95" customHeight="1">
      <c r="B19" s="105"/>
      <c r="C19" s="114" t="s">
        <v>165</v>
      </c>
      <c r="F19" s="118">
        <f>+F14+F15+F18</f>
        <v>66025</v>
      </c>
      <c r="K19" s="7"/>
      <c r="L19" s="7"/>
      <c r="M19" s="7"/>
      <c r="N19" s="7"/>
      <c r="O19" s="17"/>
    </row>
    <row r="20" spans="2:15" ht="15.95" customHeight="1">
      <c r="C20" s="114"/>
      <c r="K20" s="7"/>
      <c r="L20" s="7"/>
      <c r="M20" s="7"/>
      <c r="N20" s="7"/>
      <c r="O20" s="17"/>
    </row>
    <row r="21" spans="2:15" s="23" customFormat="1" ht="15.95" customHeight="1">
      <c r="B21" s="120" t="s">
        <v>167</v>
      </c>
      <c r="E21" s="25"/>
      <c r="I21"/>
      <c r="J21" s="25"/>
      <c r="K21" s="24"/>
      <c r="L21" s="24"/>
      <c r="M21" s="24"/>
      <c r="N21" s="24"/>
      <c r="O21" s="26"/>
    </row>
    <row r="22" spans="2:15" ht="33.75" customHeight="1">
      <c r="C22" s="172"/>
      <c r="D22" s="206" t="s">
        <v>213</v>
      </c>
      <c r="E22" s="206"/>
      <c r="F22" s="211" t="s">
        <v>214</v>
      </c>
      <c r="G22" s="212"/>
      <c r="H22" s="212"/>
      <c r="I22" s="212"/>
      <c r="K22" s="7"/>
      <c r="L22" s="7"/>
      <c r="M22" s="7"/>
      <c r="N22" s="7"/>
      <c r="O22" s="17"/>
    </row>
    <row r="23" spans="2:15" ht="15.95" customHeight="1">
      <c r="D23" s="124" t="s">
        <v>215</v>
      </c>
      <c r="E23" s="125" t="s">
        <v>216</v>
      </c>
      <c r="K23" s="7"/>
      <c r="L23" s="7"/>
      <c r="M23" s="7"/>
      <c r="N23" s="7"/>
      <c r="O23" s="17"/>
    </row>
    <row r="24" spans="2:15" ht="15.95" customHeight="1">
      <c r="D24" s="124" t="s">
        <v>217</v>
      </c>
      <c r="E24" s="125" t="s">
        <v>218</v>
      </c>
      <c r="K24" s="7"/>
      <c r="L24" s="7"/>
      <c r="M24" s="7"/>
      <c r="N24" s="7"/>
      <c r="O24" s="17"/>
    </row>
    <row r="25" spans="2:15" ht="15.95" customHeight="1">
      <c r="D25" s="124" t="s">
        <v>219</v>
      </c>
      <c r="E25" s="125" t="s">
        <v>220</v>
      </c>
      <c r="K25" s="7"/>
      <c r="L25" s="7"/>
      <c r="M25" s="7"/>
      <c r="N25" s="7"/>
      <c r="O25" s="17"/>
    </row>
    <row r="26" spans="2:15" ht="15.95" customHeight="1">
      <c r="D26" s="124" t="s">
        <v>221</v>
      </c>
      <c r="E26" s="125" t="s">
        <v>222</v>
      </c>
      <c r="K26" s="7"/>
      <c r="L26" s="7"/>
      <c r="M26" s="7"/>
      <c r="N26" s="7"/>
      <c r="O26" s="17"/>
    </row>
    <row r="27" spans="2:15" ht="15.95" customHeight="1">
      <c r="D27" s="124" t="s">
        <v>223</v>
      </c>
      <c r="E27" s="125" t="s">
        <v>224</v>
      </c>
      <c r="K27" s="7"/>
      <c r="L27" s="7"/>
      <c r="M27" s="7"/>
      <c r="N27" s="7"/>
      <c r="O27" s="17"/>
    </row>
    <row r="28" spans="2:15" ht="15.95" customHeight="1">
      <c r="D28" s="124" t="s">
        <v>225</v>
      </c>
      <c r="E28" s="125" t="s">
        <v>226</v>
      </c>
      <c r="K28" s="7"/>
      <c r="L28" s="7"/>
      <c r="M28" s="7"/>
      <c r="N28" s="7"/>
      <c r="O28" s="17"/>
    </row>
    <row r="29" spans="2:15" ht="15.95" customHeight="1">
      <c r="K29" s="7"/>
      <c r="L29" s="7"/>
      <c r="M29" s="7"/>
      <c r="N29" s="7"/>
      <c r="O29" s="17"/>
    </row>
    <row r="30" spans="2:15" ht="15.95" customHeight="1">
      <c r="B30" s="107" t="s">
        <v>168</v>
      </c>
      <c r="K30" s="7"/>
      <c r="L30" s="7"/>
      <c r="M30" s="7"/>
      <c r="N30" s="7"/>
    </row>
    <row r="31" spans="2:15" ht="15.95" customHeight="1">
      <c r="B31" s="108" t="s">
        <v>227</v>
      </c>
      <c r="C31" s="102"/>
      <c r="D31" s="103" t="s">
        <v>228</v>
      </c>
      <c r="E31" s="102"/>
      <c r="F31" s="104"/>
      <c r="G31" s="102"/>
      <c r="H31" s="102"/>
      <c r="K31" s="7"/>
      <c r="L31" s="7"/>
      <c r="M31" s="7"/>
      <c r="N31" s="7"/>
    </row>
    <row r="32" spans="2:15" ht="15.95" customHeight="1">
      <c r="B32" s="99"/>
      <c r="D32" s="171" t="s">
        <v>229</v>
      </c>
      <c r="E32" s="121"/>
      <c r="F32" s="99"/>
      <c r="K32" s="7"/>
      <c r="L32" s="7"/>
      <c r="M32" s="7"/>
      <c r="N32" s="7"/>
    </row>
    <row r="33" spans="1:14" ht="15.95" customHeight="1">
      <c r="K33" s="7"/>
      <c r="L33" s="7"/>
      <c r="M33" s="7"/>
      <c r="N33" s="7"/>
    </row>
    <row r="34" spans="1:14" ht="15.95" customHeight="1">
      <c r="B34" s="205" t="s">
        <v>170</v>
      </c>
      <c r="C34" s="205" t="s">
        <v>230</v>
      </c>
      <c r="D34" s="205" t="s">
        <v>231</v>
      </c>
      <c r="E34" s="213" t="s">
        <v>173</v>
      </c>
      <c r="F34" s="213"/>
      <c r="G34" s="205" t="s">
        <v>172</v>
      </c>
      <c r="H34" s="205"/>
      <c r="I34" s="206" t="s">
        <v>232</v>
      </c>
      <c r="K34" s="7"/>
      <c r="L34" s="7"/>
      <c r="M34" s="7"/>
      <c r="N34" s="7"/>
    </row>
    <row r="35" spans="1:14" ht="15.95" customHeight="1">
      <c r="B35" s="205"/>
      <c r="C35" s="205"/>
      <c r="D35" s="205"/>
      <c r="E35" s="95" t="s">
        <v>171</v>
      </c>
      <c r="F35" s="95" t="s">
        <v>26</v>
      </c>
      <c r="G35" s="95" t="s">
        <v>171</v>
      </c>
      <c r="H35" s="95" t="s">
        <v>26</v>
      </c>
      <c r="I35" s="206"/>
      <c r="K35" s="7"/>
      <c r="L35" s="7"/>
      <c r="M35" s="7"/>
      <c r="N35" s="7"/>
    </row>
    <row r="36" spans="1:14" ht="15.95" customHeight="1">
      <c r="B36" s="92">
        <v>2024</v>
      </c>
      <c r="C36" s="93">
        <v>0.04</v>
      </c>
      <c r="D36" s="93">
        <v>0.18</v>
      </c>
      <c r="E36" s="92">
        <v>78</v>
      </c>
      <c r="F36" s="92">
        <v>65</v>
      </c>
      <c r="G36" s="92">
        <v>205</v>
      </c>
      <c r="H36" s="92">
        <v>195</v>
      </c>
      <c r="I36" s="94">
        <v>1600</v>
      </c>
      <c r="K36" s="7"/>
      <c r="L36" s="7"/>
      <c r="M36" s="7"/>
      <c r="N36" s="7"/>
    </row>
    <row r="37" spans="1:14" ht="15.95" customHeight="1">
      <c r="B37" s="92">
        <v>2023</v>
      </c>
      <c r="C37" s="93">
        <v>0.04</v>
      </c>
      <c r="D37" s="93">
        <v>0.18</v>
      </c>
      <c r="E37" s="92">
        <v>82</v>
      </c>
      <c r="F37" s="92">
        <v>67</v>
      </c>
      <c r="G37" s="92">
        <v>205</v>
      </c>
      <c r="H37" s="92">
        <v>195</v>
      </c>
      <c r="I37" s="94">
        <v>1540</v>
      </c>
      <c r="K37" s="7"/>
      <c r="L37" s="7"/>
      <c r="M37" s="7"/>
      <c r="N37" s="7"/>
    </row>
    <row r="38" spans="1:14" ht="15.95" customHeight="1">
      <c r="B38" s="92">
        <f>B37-1</f>
        <v>2022</v>
      </c>
      <c r="C38" s="93">
        <v>0.04</v>
      </c>
      <c r="D38" s="93">
        <v>0.18</v>
      </c>
      <c r="E38" s="92">
        <v>91</v>
      </c>
      <c r="F38" s="92">
        <v>75</v>
      </c>
      <c r="G38" s="92">
        <v>205</v>
      </c>
      <c r="H38" s="92">
        <v>195</v>
      </c>
      <c r="I38" s="94">
        <v>1400</v>
      </c>
      <c r="K38" s="7"/>
      <c r="L38" s="7"/>
      <c r="M38" s="7"/>
      <c r="N38" s="7"/>
    </row>
    <row r="39" spans="1:14" ht="15.95" customHeight="1">
      <c r="B39" s="92">
        <f>B38-1</f>
        <v>2021</v>
      </c>
      <c r="C39" s="93">
        <v>0.04</v>
      </c>
      <c r="D39" s="93">
        <v>0.18</v>
      </c>
      <c r="E39" s="92">
        <v>102</v>
      </c>
      <c r="F39" s="92">
        <v>84</v>
      </c>
      <c r="G39" s="92">
        <v>205</v>
      </c>
      <c r="H39" s="92">
        <v>195</v>
      </c>
      <c r="I39" s="94">
        <v>1370</v>
      </c>
      <c r="K39" s="7"/>
      <c r="L39" s="7"/>
      <c r="M39" s="7"/>
      <c r="N39" s="7"/>
    </row>
    <row r="40" spans="1:14" ht="15.95" customHeight="1">
      <c r="K40" s="7"/>
      <c r="L40" s="7"/>
      <c r="M40" s="7"/>
      <c r="N40" s="7"/>
    </row>
    <row r="41" spans="1:14" ht="15.95" customHeight="1">
      <c r="B41" s="122" t="s">
        <v>174</v>
      </c>
      <c r="C41" s="123"/>
      <c r="D41" s="123"/>
      <c r="E41" s="123"/>
      <c r="F41" s="123"/>
      <c r="G41" s="123"/>
      <c r="H41" s="123"/>
      <c r="I41" s="123"/>
      <c r="K41" s="7"/>
      <c r="L41" s="7"/>
      <c r="M41" s="7"/>
      <c r="N41" s="7"/>
    </row>
    <row r="42" spans="1:14" s="23" customFormat="1" ht="63.75" customHeight="1">
      <c r="B42" s="207" t="s">
        <v>233</v>
      </c>
      <c r="C42" s="207"/>
      <c r="D42" s="207"/>
      <c r="E42" s="207"/>
      <c r="F42" s="207"/>
      <c r="G42" s="207"/>
      <c r="H42" s="207"/>
      <c r="I42" s="207"/>
      <c r="K42" s="24"/>
      <c r="L42" s="24"/>
      <c r="M42" s="24"/>
      <c r="N42" s="24"/>
    </row>
    <row r="43" spans="1:14" ht="15.95" customHeight="1">
      <c r="A43" s="8"/>
      <c r="B43" s="8"/>
      <c r="C43" s="8"/>
      <c r="D43" s="8"/>
      <c r="E43" s="8"/>
      <c r="F43" s="8"/>
      <c r="G43" s="8"/>
      <c r="H43" s="8"/>
      <c r="I43" s="8"/>
      <c r="J43" s="8"/>
      <c r="K43" s="6"/>
      <c r="L43" s="6"/>
      <c r="M43" s="6"/>
      <c r="N43" s="7"/>
    </row>
    <row r="44" spans="1:14" ht="15.95" customHeight="1">
      <c r="A44" s="7"/>
      <c r="B44" s="7"/>
      <c r="C44" s="7"/>
      <c r="D44" s="7"/>
      <c r="E44" s="7"/>
      <c r="F44" s="7"/>
      <c r="G44" s="7"/>
      <c r="H44" s="7"/>
      <c r="I44" s="7"/>
      <c r="J44" s="7"/>
      <c r="K44" s="7"/>
      <c r="L44" s="7"/>
      <c r="M44" s="7"/>
      <c r="N44" s="7"/>
    </row>
    <row r="46" spans="1:14" ht="15.95" customHeight="1">
      <c r="B46" s="15"/>
    </row>
  </sheetData>
  <sheetProtection algorithmName="SHA-512" hashValue="kKCeIJc1W0ZYRSOpkx/z3OuIdQJ/+H3XhmiBNdY9P+PoIMpvGY63uyQLQ2No5KNFW+FS2WHpNoiGNZnIV57/pA==" saltValue="wMeXUClL+0mcNKexSZoRdg==" spinCount="100000" sheet="1" objects="1" scenarios="1"/>
  <mergeCells count="12">
    <mergeCell ref="I34:I35"/>
    <mergeCell ref="B42:I42"/>
    <mergeCell ref="B2:I2"/>
    <mergeCell ref="B4:I4"/>
    <mergeCell ref="B13:I13"/>
    <mergeCell ref="D22:E22"/>
    <mergeCell ref="F22:I22"/>
    <mergeCell ref="B34:B35"/>
    <mergeCell ref="C34:C35"/>
    <mergeCell ref="D34:D35"/>
    <mergeCell ref="E34:F34"/>
    <mergeCell ref="G34:H34"/>
  </mergeCells>
  <hyperlinks>
    <hyperlink ref="N2" location="'2FR'!A1" tooltip="volgende" display="Æ" xr:uid="{9A3D8AF1-97A6-44E3-87AA-633287A1B840}"/>
    <hyperlink ref="K2" location="'Home FR'!A1" tooltip="Home" display="Ç" xr:uid="{CEB5267D-4621-4F71-8ADB-1C3E3DB0BC2B}"/>
  </hyperlinks>
  <pageMargins left="0.7" right="0.7" top="0.75" bottom="0.75" header="0.3" footer="0.3"/>
  <pageSetup paperSize="9" scale="65" orientation="portrait" r:id="rId1"/>
  <headerFooter>
    <oddHeader>&amp;C&amp;Z&amp;F</oddHeader>
    <oddFooter>&amp;C&amp;P/&amp;N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EF91-9DCF-41BE-BE31-7C69A43FF950}">
  <sheetPr codeName="Blad2">
    <tabColor theme="3" tint="0.79998168889431442"/>
    <pageSetUpPr autoPageBreaks="0" fitToPage="1"/>
  </sheetPr>
  <dimension ref="A1:N41"/>
  <sheetViews>
    <sheetView showGridLines="0" showRowColHeaders="0" zoomScaleNormal="100" workbookViewId="0"/>
  </sheetViews>
  <sheetFormatPr defaultColWidth="9.140625" defaultRowHeight="15.95" customHeight="1"/>
  <cols>
    <col min="1" max="1" width="5.7109375" style="8" customWidth="1"/>
    <col min="2" max="2" width="30.28515625" style="8" customWidth="1"/>
    <col min="3" max="3" width="18.7109375" style="8" customWidth="1"/>
    <col min="4" max="4" width="21.42578125" style="8" customWidth="1"/>
    <col min="5" max="5" width="18.140625" style="8" customWidth="1"/>
    <col min="6" max="7" width="21.5703125" style="8" customWidth="1"/>
    <col min="8" max="8" width="5.7109375" style="8" customWidth="1"/>
    <col min="9" max="27" width="5.7109375" style="9" customWidth="1"/>
    <col min="28" max="16384" width="9.140625" style="9"/>
  </cols>
  <sheetData>
    <row r="1" spans="2:14" ht="15.95" customHeight="1" thickBot="1"/>
    <row r="2" spans="2:14" ht="30" customHeight="1" thickBot="1">
      <c r="B2" s="214" t="s">
        <v>175</v>
      </c>
      <c r="C2" s="214"/>
      <c r="D2" s="214"/>
      <c r="E2" s="214"/>
      <c r="F2" s="214"/>
      <c r="G2" s="214"/>
      <c r="I2" s="1" t="s">
        <v>0</v>
      </c>
      <c r="J2" s="2" t="s">
        <v>1</v>
      </c>
      <c r="K2" s="29" t="s">
        <v>2</v>
      </c>
      <c r="L2" s="3" t="s">
        <v>3</v>
      </c>
    </row>
    <row r="3" spans="2:14" ht="15.95" customHeight="1">
      <c r="G3" s="62"/>
      <c r="I3" s="63"/>
      <c r="J3" s="63"/>
      <c r="K3" s="63"/>
      <c r="L3" s="63"/>
    </row>
    <row r="4" spans="2:14" ht="15.95" customHeight="1">
      <c r="B4" s="16" t="s">
        <v>176</v>
      </c>
      <c r="C4" s="16"/>
      <c r="D4" s="5"/>
      <c r="E4" s="5"/>
      <c r="F4" s="5"/>
      <c r="I4" s="64"/>
      <c r="J4" s="64"/>
      <c r="K4" s="64"/>
      <c r="L4" s="64"/>
      <c r="M4" s="12"/>
      <c r="N4" s="12"/>
    </row>
    <row r="5" spans="2:14" ht="15.95" customHeight="1">
      <c r="B5" s="10" t="s">
        <v>177</v>
      </c>
      <c r="C5" s="10"/>
      <c r="D5" s="5"/>
      <c r="E5" s="5"/>
      <c r="F5" s="5"/>
      <c r="I5" s="64"/>
      <c r="J5" s="64"/>
      <c r="K5" s="64"/>
      <c r="L5" s="64"/>
      <c r="M5" s="12"/>
      <c r="N5" s="12"/>
    </row>
    <row r="6" spans="2:14" ht="15.95" customHeight="1">
      <c r="B6" s="10" t="s">
        <v>178</v>
      </c>
      <c r="C6" s="10"/>
      <c r="D6" s="5"/>
      <c r="E6" s="5"/>
      <c r="F6" s="5"/>
      <c r="I6" s="64"/>
      <c r="J6" s="64"/>
      <c r="K6" s="64"/>
      <c r="L6" s="64"/>
      <c r="M6" s="12"/>
      <c r="N6" s="12"/>
    </row>
    <row r="7" spans="2:14" ht="15.95" customHeight="1">
      <c r="B7" s="4"/>
      <c r="C7" s="4"/>
      <c r="D7" s="5"/>
      <c r="E7" s="5"/>
      <c r="F7" s="5"/>
      <c r="I7" s="64"/>
      <c r="J7" s="64"/>
      <c r="K7" s="64"/>
      <c r="L7" s="64"/>
      <c r="M7" s="12"/>
      <c r="N7" s="12"/>
    </row>
    <row r="8" spans="2:14" ht="15.95" customHeight="1">
      <c r="B8" s="10" t="s">
        <v>234</v>
      </c>
      <c r="C8" s="10"/>
      <c r="D8" s="5"/>
      <c r="E8" s="5"/>
      <c r="F8" s="5"/>
      <c r="G8" s="189"/>
      <c r="I8" s="64"/>
      <c r="J8" s="64"/>
      <c r="K8" s="64"/>
      <c r="L8" s="64"/>
      <c r="M8" s="12"/>
      <c r="N8" s="12"/>
    </row>
    <row r="9" spans="2:14" ht="15.95" customHeight="1">
      <c r="B9" s="10" t="s">
        <v>242</v>
      </c>
      <c r="C9" s="10"/>
      <c r="D9" s="28"/>
      <c r="E9" s="28"/>
      <c r="F9" s="28"/>
      <c r="G9" s="189">
        <v>0</v>
      </c>
      <c r="I9" s="81" t="s">
        <v>1</v>
      </c>
      <c r="J9" s="64"/>
      <c r="K9" s="64"/>
      <c r="L9" s="64"/>
      <c r="M9" s="12"/>
      <c r="N9" s="12"/>
    </row>
    <row r="10" spans="2:14" ht="15.95" customHeight="1">
      <c r="B10" s="10" t="s">
        <v>179</v>
      </c>
      <c r="C10" s="10"/>
      <c r="D10" s="10"/>
      <c r="E10" s="10"/>
      <c r="F10" s="10"/>
      <c r="G10" s="27">
        <v>0</v>
      </c>
      <c r="I10" s="81" t="s">
        <v>1</v>
      </c>
      <c r="J10" s="64"/>
      <c r="K10" s="64"/>
      <c r="L10" s="64"/>
      <c r="M10" s="12"/>
      <c r="N10" s="12"/>
    </row>
    <row r="11" spans="2:14" ht="15.95" customHeight="1">
      <c r="B11" s="10" t="s">
        <v>269</v>
      </c>
      <c r="C11" s="10"/>
      <c r="D11" s="10"/>
      <c r="E11" s="10"/>
      <c r="F11" s="10"/>
      <c r="G11" s="190">
        <v>43831</v>
      </c>
      <c r="I11" s="64"/>
      <c r="J11" s="64"/>
      <c r="K11" s="64"/>
      <c r="L11" s="64"/>
      <c r="M11" s="12"/>
      <c r="N11" s="12"/>
    </row>
    <row r="12" spans="2:14" ht="15.95" customHeight="1">
      <c r="B12" s="10" t="s">
        <v>235</v>
      </c>
      <c r="C12" s="10"/>
      <c r="D12" s="10"/>
      <c r="E12" s="10"/>
      <c r="F12" s="10"/>
      <c r="G12" s="190">
        <v>44197</v>
      </c>
      <c r="I12" s="64"/>
      <c r="J12" s="64"/>
      <c r="K12" s="64"/>
      <c r="L12" s="64"/>
      <c r="M12" s="12"/>
      <c r="N12" s="12"/>
    </row>
    <row r="13" spans="2:14" ht="15.95" customHeight="1">
      <c r="B13" s="10" t="s">
        <v>236</v>
      </c>
      <c r="C13" s="10"/>
      <c r="D13" s="10"/>
      <c r="E13" s="10"/>
      <c r="F13" s="10"/>
      <c r="G13" s="190"/>
      <c r="I13" s="64"/>
      <c r="J13" s="64"/>
      <c r="K13" s="64"/>
      <c r="L13" s="64"/>
      <c r="M13" s="12"/>
      <c r="N13" s="12"/>
    </row>
    <row r="14" spans="2:14" ht="15.95" customHeight="1">
      <c r="B14" s="10" t="s">
        <v>252</v>
      </c>
      <c r="C14" s="10"/>
      <c r="D14" s="10"/>
      <c r="E14" s="10"/>
      <c r="F14" s="10"/>
      <c r="G14" s="27"/>
      <c r="I14" s="64"/>
      <c r="J14" s="64"/>
      <c r="K14" s="64"/>
      <c r="L14" s="64"/>
      <c r="M14" s="12"/>
      <c r="N14" s="12"/>
    </row>
    <row r="15" spans="2:14" ht="15.95" customHeight="1">
      <c r="B15" s="10"/>
      <c r="C15" s="10"/>
      <c r="D15" s="9"/>
      <c r="E15" s="9"/>
      <c r="F15" s="9"/>
      <c r="G15" s="10"/>
      <c r="I15" s="64"/>
      <c r="J15" s="64"/>
      <c r="K15" s="64"/>
      <c r="L15" s="64"/>
      <c r="M15" s="12"/>
      <c r="N15" s="12"/>
    </row>
    <row r="16" spans="2:14" ht="15.95" customHeight="1">
      <c r="B16" s="16" t="s">
        <v>180</v>
      </c>
      <c r="C16" s="16"/>
      <c r="D16" s="61"/>
      <c r="E16" s="61"/>
      <c r="F16" s="61"/>
      <c r="G16" s="61"/>
      <c r="I16" s="64"/>
      <c r="J16" s="64"/>
      <c r="K16" s="64"/>
      <c r="L16" s="64"/>
      <c r="M16" s="12"/>
      <c r="N16" s="12"/>
    </row>
    <row r="17" spans="2:14" ht="15.95" customHeight="1">
      <c r="B17" s="10" t="s">
        <v>237</v>
      </c>
      <c r="C17" s="10"/>
      <c r="D17" s="61"/>
      <c r="E17" s="61"/>
      <c r="F17" s="61"/>
      <c r="G17" s="72">
        <f>+calcFR!P23</f>
        <v>0.04</v>
      </c>
      <c r="I17" s="65"/>
      <c r="J17" s="66" t="b">
        <v>0</v>
      </c>
      <c r="K17" s="67"/>
      <c r="L17" s="67"/>
      <c r="M17" s="12"/>
      <c r="N17" s="12"/>
    </row>
    <row r="18" spans="2:14" ht="15.95" customHeight="1">
      <c r="B18" s="10" t="s">
        <v>253</v>
      </c>
      <c r="C18" s="10"/>
      <c r="D18" s="61"/>
      <c r="E18" s="61"/>
      <c r="F18" s="61"/>
      <c r="G18" s="89">
        <f>MAX(calcFR!N23,+G10*G17*0.857142857142857)</f>
        <v>1600</v>
      </c>
      <c r="I18" s="66" t="b">
        <v>1</v>
      </c>
      <c r="J18" s="67"/>
      <c r="K18" s="68"/>
      <c r="L18" s="67"/>
      <c r="M18" s="12"/>
      <c r="N18" s="12"/>
    </row>
    <row r="19" spans="2:14" ht="15.95" customHeight="1">
      <c r="B19" s="10"/>
      <c r="C19" s="10"/>
      <c r="D19" s="87"/>
      <c r="E19" s="87"/>
      <c r="F19" s="87"/>
      <c r="G19" s="88" t="str">
        <f>IF(G18=calcFR!N23,"Le minimum est applicable","")</f>
        <v>Le minimum est applicable</v>
      </c>
      <c r="I19" s="69"/>
      <c r="J19" s="67"/>
      <c r="K19" s="67"/>
      <c r="L19" s="67"/>
      <c r="M19" s="12"/>
      <c r="N19" s="12"/>
    </row>
    <row r="20" spans="2:14" ht="15.95" customHeight="1">
      <c r="B20" s="16" t="s">
        <v>181</v>
      </c>
      <c r="C20" s="16"/>
      <c r="D20" s="9"/>
      <c r="E20" s="9"/>
      <c r="F20" s="9"/>
      <c r="G20" s="9"/>
      <c r="I20" s="69"/>
      <c r="J20" s="67"/>
      <c r="K20" s="67"/>
      <c r="L20" s="67"/>
      <c r="M20" s="12"/>
      <c r="N20" s="12"/>
    </row>
    <row r="21" spans="2:14" ht="15.95" customHeight="1">
      <c r="B21" s="74" t="s">
        <v>182</v>
      </c>
      <c r="C21" s="74" t="s">
        <v>183</v>
      </c>
      <c r="D21" s="74" t="s">
        <v>184</v>
      </c>
      <c r="E21" s="74" t="s">
        <v>250</v>
      </c>
      <c r="F21" s="74" t="s">
        <v>251</v>
      </c>
      <c r="G21" s="74" t="s">
        <v>185</v>
      </c>
      <c r="I21" s="69"/>
      <c r="J21" s="67"/>
      <c r="K21" s="67"/>
      <c r="L21" s="67"/>
      <c r="M21" s="12"/>
      <c r="N21" s="12"/>
    </row>
    <row r="22" spans="2:14" ht="15.95" customHeight="1">
      <c r="B22" s="75" t="s">
        <v>186</v>
      </c>
      <c r="C22" s="76">
        <f>+calcFR!G31</f>
        <v>31</v>
      </c>
      <c r="D22" s="77">
        <f>IF(C22=0,"",+calcFR!M31)</f>
        <v>0.76</v>
      </c>
      <c r="E22" s="90">
        <f>+G22+F22</f>
        <v>135.51912568306011</v>
      </c>
      <c r="F22" s="90">
        <f>+calcFR!N31</f>
        <v>0</v>
      </c>
      <c r="G22" s="90">
        <f>+calcFR!O31</f>
        <v>135.51912568306011</v>
      </c>
      <c r="I22" s="69"/>
      <c r="J22" s="67"/>
      <c r="K22" s="67"/>
      <c r="L22" s="67"/>
      <c r="M22" s="12"/>
      <c r="N22" s="12"/>
    </row>
    <row r="23" spans="2:14" ht="15.95" customHeight="1">
      <c r="B23" s="75" t="s">
        <v>187</v>
      </c>
      <c r="C23" s="76">
        <f>+calcFR!G32</f>
        <v>29</v>
      </c>
      <c r="D23" s="77">
        <f>IF(C23=0,"",+calcFR!M32)</f>
        <v>0.76</v>
      </c>
      <c r="E23" s="90">
        <f t="shared" ref="E23:E33" si="0">+G23+F23</f>
        <v>126.77595628415301</v>
      </c>
      <c r="F23" s="90">
        <f>+calcFR!N32</f>
        <v>0</v>
      </c>
      <c r="G23" s="90">
        <f>+calcFR!O32</f>
        <v>126.77595628415301</v>
      </c>
      <c r="I23" s="69"/>
      <c r="J23" s="67"/>
      <c r="K23" s="67"/>
      <c r="L23" s="67"/>
      <c r="M23" s="12"/>
      <c r="N23" s="12"/>
    </row>
    <row r="24" spans="2:14" ht="15.95" customHeight="1">
      <c r="B24" s="75" t="s">
        <v>188</v>
      </c>
      <c r="C24" s="76">
        <f>+calcFR!G33</f>
        <v>31</v>
      </c>
      <c r="D24" s="77">
        <f>IF(C24=0,"",+calcFR!M33)</f>
        <v>0.76</v>
      </c>
      <c r="E24" s="90">
        <f t="shared" si="0"/>
        <v>135.51912568306011</v>
      </c>
      <c r="F24" s="90">
        <f>+calcFR!N33</f>
        <v>0</v>
      </c>
      <c r="G24" s="90">
        <f>+calcFR!O33</f>
        <v>135.51912568306011</v>
      </c>
      <c r="I24" s="69"/>
      <c r="J24" s="69"/>
      <c r="K24" s="69"/>
      <c r="L24" s="69"/>
      <c r="M24" s="12"/>
      <c r="N24" s="12"/>
    </row>
    <row r="25" spans="2:14" ht="15.95" customHeight="1">
      <c r="B25" s="75" t="s">
        <v>189</v>
      </c>
      <c r="C25" s="76">
        <f>+calcFR!G34</f>
        <v>30</v>
      </c>
      <c r="D25" s="77">
        <f>IF(C25=0,"",+calcFR!M34)</f>
        <v>0.76</v>
      </c>
      <c r="E25" s="90">
        <f t="shared" si="0"/>
        <v>131.14754098360655</v>
      </c>
      <c r="F25" s="90">
        <f>+calcFR!N34</f>
        <v>0</v>
      </c>
      <c r="G25" s="90">
        <f>+calcFR!O34</f>
        <v>131.14754098360655</v>
      </c>
      <c r="H25" s="10"/>
      <c r="I25" s="69"/>
      <c r="J25" s="69"/>
      <c r="K25" s="69"/>
      <c r="L25" s="69"/>
      <c r="M25" s="12"/>
      <c r="N25" s="12"/>
    </row>
    <row r="26" spans="2:14" ht="15.95" customHeight="1">
      <c r="B26" s="75" t="s">
        <v>238</v>
      </c>
      <c r="C26" s="76">
        <f>+calcFR!G35</f>
        <v>31</v>
      </c>
      <c r="D26" s="77">
        <f>IF(C26=0,"",+calcFR!M35)</f>
        <v>0.76</v>
      </c>
      <c r="E26" s="90">
        <f t="shared" si="0"/>
        <v>135.51912568306011</v>
      </c>
      <c r="F26" s="90">
        <f>+calcFR!N35</f>
        <v>0</v>
      </c>
      <c r="G26" s="90">
        <f>+calcFR!O35</f>
        <v>135.51912568306011</v>
      </c>
      <c r="H26" s="10"/>
      <c r="I26" s="69"/>
      <c r="J26" s="69"/>
      <c r="K26" s="69"/>
      <c r="L26" s="69"/>
      <c r="M26" s="12"/>
      <c r="N26" s="12"/>
    </row>
    <row r="27" spans="2:14" ht="15.95" customHeight="1">
      <c r="B27" s="75" t="s">
        <v>190</v>
      </c>
      <c r="C27" s="76">
        <f>+calcFR!G36</f>
        <v>30</v>
      </c>
      <c r="D27" s="77">
        <f>IF(C27=0,"",+calcFR!M36)</f>
        <v>0.76</v>
      </c>
      <c r="E27" s="90">
        <f t="shared" si="0"/>
        <v>131.14754098360655</v>
      </c>
      <c r="F27" s="90">
        <f>+calcFR!N36</f>
        <v>0</v>
      </c>
      <c r="G27" s="90">
        <f>+calcFR!O36</f>
        <v>131.14754098360655</v>
      </c>
      <c r="H27" s="10"/>
      <c r="I27" s="69"/>
      <c r="J27" s="69"/>
      <c r="K27" s="69"/>
      <c r="L27" s="69"/>
      <c r="M27" s="12"/>
      <c r="N27" s="12"/>
    </row>
    <row r="28" spans="2:14" ht="15.95" customHeight="1">
      <c r="B28" s="75" t="s">
        <v>191</v>
      </c>
      <c r="C28" s="76">
        <f>+calcFR!G37</f>
        <v>31</v>
      </c>
      <c r="D28" s="77">
        <f>IF(C28=0,"",+calcFR!M37)</f>
        <v>0.76</v>
      </c>
      <c r="E28" s="90">
        <f t="shared" si="0"/>
        <v>135.51912568306011</v>
      </c>
      <c r="F28" s="90">
        <f>+calcFR!N37</f>
        <v>0</v>
      </c>
      <c r="G28" s="90">
        <f>+calcFR!O37</f>
        <v>135.51912568306011</v>
      </c>
      <c r="H28" s="10"/>
      <c r="I28" s="69"/>
      <c r="J28" s="69"/>
      <c r="K28" s="69"/>
      <c r="L28" s="69"/>
      <c r="M28" s="12"/>
      <c r="N28" s="12"/>
    </row>
    <row r="29" spans="2:14" ht="15.95" customHeight="1">
      <c r="B29" s="75" t="s">
        <v>192</v>
      </c>
      <c r="C29" s="76">
        <f>+calcFR!G38</f>
        <v>31</v>
      </c>
      <c r="D29" s="77">
        <f>IF(C29=0,"",+calcFR!M38)</f>
        <v>0.76</v>
      </c>
      <c r="E29" s="90">
        <f t="shared" si="0"/>
        <v>135.51912568306011</v>
      </c>
      <c r="F29" s="90">
        <f>+calcFR!N38</f>
        <v>0</v>
      </c>
      <c r="G29" s="90">
        <f>+calcFR!O38</f>
        <v>135.51912568306011</v>
      </c>
      <c r="I29" s="70"/>
      <c r="J29" s="70"/>
      <c r="K29" s="70"/>
      <c r="L29" s="71"/>
      <c r="M29" s="12"/>
      <c r="N29" s="12"/>
    </row>
    <row r="30" spans="2:14" ht="15.95" customHeight="1">
      <c r="B30" s="75" t="s">
        <v>193</v>
      </c>
      <c r="C30" s="76">
        <f>+calcFR!G39</f>
        <v>30</v>
      </c>
      <c r="D30" s="77">
        <f>IF(C30=0,"",+calcFR!M39)</f>
        <v>0.76</v>
      </c>
      <c r="E30" s="90">
        <f t="shared" si="0"/>
        <v>131.14754098360655</v>
      </c>
      <c r="F30" s="90">
        <f>+calcFR!N39</f>
        <v>0</v>
      </c>
      <c r="G30" s="90">
        <f>+calcFR!O39</f>
        <v>131.14754098360655</v>
      </c>
      <c r="I30" s="70"/>
      <c r="J30" s="70"/>
      <c r="K30" s="70"/>
      <c r="L30" s="71"/>
      <c r="M30" s="12"/>
      <c r="N30" s="12"/>
    </row>
    <row r="31" spans="2:14" ht="15.95" customHeight="1">
      <c r="B31" s="75" t="s">
        <v>194</v>
      </c>
      <c r="C31" s="76">
        <f>+calcFR!G40</f>
        <v>31</v>
      </c>
      <c r="D31" s="77">
        <f>IF(C31=0,"",+calcFR!M40)</f>
        <v>0.76</v>
      </c>
      <c r="E31" s="90">
        <f t="shared" si="0"/>
        <v>135.51912568306011</v>
      </c>
      <c r="F31" s="90">
        <f>+calcFR!N40</f>
        <v>0</v>
      </c>
      <c r="G31" s="90">
        <f>+calcFR!O40</f>
        <v>135.51912568306011</v>
      </c>
      <c r="I31" s="70"/>
      <c r="J31" s="70"/>
      <c r="K31" s="70"/>
      <c r="L31" s="71"/>
    </row>
    <row r="32" spans="2:14" ht="15.95" customHeight="1">
      <c r="B32" s="75" t="s">
        <v>195</v>
      </c>
      <c r="C32" s="76">
        <f>+calcFR!G41</f>
        <v>30</v>
      </c>
      <c r="D32" s="77">
        <f>IF(C32=0,"",+calcFR!M41)</f>
        <v>0.76</v>
      </c>
      <c r="E32" s="90">
        <f t="shared" si="0"/>
        <v>131.14754098360655</v>
      </c>
      <c r="F32" s="90">
        <f>+calcFR!N41</f>
        <v>0</v>
      </c>
      <c r="G32" s="90">
        <f>+calcFR!O41</f>
        <v>131.14754098360655</v>
      </c>
      <c r="I32" s="70"/>
      <c r="J32" s="70"/>
      <c r="K32" s="70"/>
      <c r="L32" s="71"/>
    </row>
    <row r="33" spans="1:12" ht="15.95" customHeight="1">
      <c r="B33" s="75" t="s">
        <v>196</v>
      </c>
      <c r="C33" s="76">
        <f>+calcFR!G42</f>
        <v>31</v>
      </c>
      <c r="D33" s="77">
        <f>IF(C33=0,"",+calcFR!M42)</f>
        <v>0.76</v>
      </c>
      <c r="E33" s="90">
        <f t="shared" si="0"/>
        <v>135.51912568306011</v>
      </c>
      <c r="F33" s="90">
        <f>+calcFR!N42</f>
        <v>0</v>
      </c>
      <c r="G33" s="90">
        <f>+calcFR!O42</f>
        <v>135.51912568306011</v>
      </c>
      <c r="I33" s="70"/>
      <c r="J33" s="70"/>
      <c r="K33" s="70"/>
      <c r="L33" s="71"/>
    </row>
    <row r="34" spans="1:12" ht="15.95" customHeight="1">
      <c r="B34" s="78" t="s">
        <v>197</v>
      </c>
      <c r="C34" s="79">
        <f>SUM(C22:C33)</f>
        <v>366</v>
      </c>
      <c r="D34" s="80"/>
      <c r="E34" s="91">
        <f t="shared" ref="E34:F34" si="1">SUM(E22:E33)</f>
        <v>1600</v>
      </c>
      <c r="F34" s="91">
        <f t="shared" si="1"/>
        <v>0</v>
      </c>
      <c r="G34" s="91">
        <f>SUM(G22:G33)</f>
        <v>1600</v>
      </c>
      <c r="I34" s="70"/>
      <c r="J34" s="70"/>
      <c r="K34" s="70"/>
      <c r="L34" s="71"/>
    </row>
    <row r="35" spans="1:12" ht="15.95" customHeight="1">
      <c r="B35" s="10"/>
      <c r="C35" s="10"/>
      <c r="D35" s="14"/>
      <c r="E35" s="14"/>
      <c r="F35" s="14"/>
      <c r="G35" s="14"/>
      <c r="I35" s="70"/>
      <c r="J35" s="70"/>
      <c r="K35" s="70"/>
      <c r="L35" s="71"/>
    </row>
    <row r="36" spans="1:12" ht="15.95" customHeight="1">
      <c r="B36" s="16" t="s">
        <v>198</v>
      </c>
      <c r="C36" s="16"/>
      <c r="D36" s="10"/>
      <c r="E36" s="10"/>
      <c r="F36" s="10"/>
      <c r="G36" s="11">
        <f>+calcFR!E23</f>
        <v>2024</v>
      </c>
      <c r="I36" s="70"/>
      <c r="J36" s="70"/>
      <c r="K36" s="70"/>
      <c r="L36" s="71"/>
    </row>
    <row r="37" spans="1:12" ht="15.95" customHeight="1">
      <c r="B37" s="10" t="s">
        <v>239</v>
      </c>
      <c r="C37" s="10"/>
      <c r="G37" s="174">
        <f>+G34</f>
        <v>1600</v>
      </c>
      <c r="I37" s="70"/>
      <c r="J37" s="70"/>
      <c r="K37" s="70"/>
      <c r="L37" s="71"/>
    </row>
    <row r="38" spans="1:12" ht="15.95" customHeight="1">
      <c r="B38" s="10" t="s">
        <v>240</v>
      </c>
      <c r="C38" s="10"/>
      <c r="D38" s="10"/>
      <c r="E38" s="10"/>
      <c r="F38" s="175" t="str">
        <f>"(sur "&amp;TEXT($E$34,"#.###,00")&amp;")"</f>
        <v>(sur 1.600,00)</v>
      </c>
      <c r="G38" s="174">
        <f>+E34*0.4</f>
        <v>640</v>
      </c>
      <c r="I38" s="70"/>
      <c r="J38" s="70"/>
      <c r="K38" s="70"/>
      <c r="L38" s="71"/>
    </row>
    <row r="39" spans="1:12" ht="15.95" customHeight="1">
      <c r="B39" s="10" t="s">
        <v>241</v>
      </c>
      <c r="C39" s="10"/>
      <c r="D39" s="10"/>
      <c r="E39" s="10"/>
      <c r="F39" s="175" t="str">
        <f>"(sur "&amp;TEXT($E$34,"#.###,00")&amp;")"</f>
        <v>(sur 1.600,00)</v>
      </c>
      <c r="G39" s="174">
        <f>+E34*0.17</f>
        <v>272</v>
      </c>
      <c r="I39" s="70"/>
      <c r="J39" s="70"/>
      <c r="K39" s="70"/>
      <c r="L39" s="71"/>
    </row>
    <row r="40" spans="1:12" ht="15.95" customHeight="1">
      <c r="B40" s="10"/>
      <c r="C40" s="10"/>
      <c r="D40" s="10"/>
      <c r="E40" s="10"/>
      <c r="F40" s="10"/>
      <c r="G40" s="10"/>
      <c r="I40" s="70"/>
      <c r="J40" s="70"/>
      <c r="K40" s="70"/>
      <c r="L40" s="71"/>
    </row>
    <row r="41" spans="1:12" ht="15.95" customHeight="1">
      <c r="A41" s="71"/>
      <c r="B41" s="71"/>
      <c r="C41" s="71"/>
      <c r="D41" s="71"/>
      <c r="E41" s="71"/>
      <c r="F41" s="71"/>
      <c r="G41" s="71"/>
      <c r="H41" s="71"/>
      <c r="I41" s="71"/>
      <c r="J41" s="71"/>
      <c r="K41" s="71"/>
      <c r="L41" s="71"/>
    </row>
  </sheetData>
  <sheetProtection algorithmName="SHA-512" hashValue="gZAVtp+Ekcn5cYTl5Qcfzkpzy/Q5O1h2vLe3L/okuDAA1/nWxdenURCtRlQ1jiEn8nZhmfD+rq2DtIaMolFW7g==" saltValue="cNSN6FYAd6bDrJDbRn083g==" spinCount="100000" sheet="1" objects="1" scenarios="1"/>
  <mergeCells count="1">
    <mergeCell ref="B2:G2"/>
  </mergeCells>
  <hyperlinks>
    <hyperlink ref="I2" location="'Home FR'!A1" tooltip="Home" display="Ç" xr:uid="{282D36EB-0340-4347-945D-EBD42E66F541}"/>
    <hyperlink ref="K2" location="'1FR'!A1" tooltip="Vorige" display="Å" xr:uid="{0B456E4D-E6EE-4613-88F5-929EE8BADD2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Drop Down 1">
              <controlPr defaultSize="0" autoFill="0" autoLine="0" autoPict="0">
                <anchor moveWithCells="1" sizeWithCells="1">
                  <from>
                    <xdr:col>6</xdr:col>
                    <xdr:colOff>0</xdr:colOff>
                    <xdr:row>4</xdr:row>
                    <xdr:rowOff>9525</xdr:rowOff>
                  </from>
                  <to>
                    <xdr:col>7</xdr:col>
                    <xdr:colOff>28575</xdr:colOff>
                    <xdr:row>5</xdr:row>
                    <xdr:rowOff>0</xdr:rowOff>
                  </to>
                </anchor>
              </controlPr>
            </control>
          </mc:Choice>
        </mc:AlternateContent>
        <mc:AlternateContent xmlns:mc="http://schemas.openxmlformats.org/markup-compatibility/2006">
          <mc:Choice Requires="x14">
            <control shapeId="27650" r:id="rId5"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B04C-1697-4A8A-97EB-A68054AD43EE}">
  <sheetPr codeName="Sheet9">
    <tabColor theme="3" tint="0.79998168889431442"/>
  </sheetPr>
  <dimension ref="A1:AD47"/>
  <sheetViews>
    <sheetView showGridLines="0" showRowColHeaders="0" workbookViewId="0"/>
  </sheetViews>
  <sheetFormatPr defaultRowHeight="12"/>
  <cols>
    <col min="1" max="1" width="3" style="32" customWidth="1"/>
    <col min="2" max="2" width="3.85546875" style="39" customWidth="1"/>
    <col min="3" max="3" width="2.7109375" style="32" bestFit="1" customWidth="1"/>
    <col min="4" max="4" width="24.7109375" style="32" bestFit="1" customWidth="1"/>
    <col min="5" max="5" width="11.5703125" style="32" bestFit="1" customWidth="1"/>
    <col min="6" max="6" width="10" style="32" customWidth="1"/>
    <col min="7" max="7" width="17.28515625" style="32" bestFit="1" customWidth="1"/>
    <col min="8" max="8" width="11.28515625" style="32" customWidth="1"/>
    <col min="9" max="9" width="9.5703125" style="32" bestFit="1" customWidth="1"/>
    <col min="10" max="10" width="11.42578125" style="32" customWidth="1"/>
    <col min="11" max="11" width="7.5703125" style="32" bestFit="1" customWidth="1"/>
    <col min="12" max="13" width="9" style="32" customWidth="1"/>
    <col min="14" max="14" width="15.5703125" style="32" bestFit="1" customWidth="1"/>
    <col min="15" max="15" width="8" style="32" customWidth="1"/>
    <col min="16" max="16" width="7.5703125" style="32" bestFit="1" customWidth="1"/>
    <col min="17" max="20" width="9" style="32" bestFit="1" customWidth="1"/>
    <col min="21" max="21" width="5.5703125" style="32" bestFit="1" customWidth="1"/>
    <col min="22" max="22" width="6.140625" style="32" bestFit="1" customWidth="1"/>
    <col min="23" max="23" width="6" style="32" bestFit="1" customWidth="1"/>
    <col min="24" max="24" width="11.5703125" style="32" bestFit="1" customWidth="1"/>
    <col min="25" max="25" width="7.140625" style="32" bestFit="1" customWidth="1"/>
    <col min="26" max="26" width="7.5703125" style="32" bestFit="1" customWidth="1"/>
    <col min="27" max="27" width="11.28515625" style="32" bestFit="1" customWidth="1"/>
    <col min="28" max="28" width="7.140625" style="32" bestFit="1" customWidth="1"/>
    <col min="29" max="29" width="7.5703125" style="32" bestFit="1" customWidth="1"/>
    <col min="30" max="30" width="10.42578125" style="32" bestFit="1" customWidth="1"/>
    <col min="31" max="31" width="1.85546875" style="32" bestFit="1" customWidth="1"/>
    <col min="32" max="16384" width="9.140625" style="32"/>
  </cols>
  <sheetData>
    <row r="1" spans="1:8">
      <c r="A1" s="186"/>
    </row>
    <row r="2" spans="1:8">
      <c r="A2" s="181" t="s">
        <v>266</v>
      </c>
      <c r="B2" s="182" t="s">
        <v>267</v>
      </c>
    </row>
    <row r="3" spans="1:8">
      <c r="D3" s="32" t="s">
        <v>57</v>
      </c>
      <c r="E3" s="32">
        <f>+E23</f>
        <v>2024</v>
      </c>
      <c r="G3" s="199">
        <f>IF(YEAR('2FR'!G11)=E3,'2FR'!G11,EOMONTH('2FR'!G11,-1)+1)</f>
        <v>43831</v>
      </c>
      <c r="H3" s="38">
        <f>DATE(E3+1,1,1)</f>
        <v>45658</v>
      </c>
    </row>
    <row r="4" spans="1:8">
      <c r="D4" s="196" t="s">
        <v>58</v>
      </c>
      <c r="E4" s="197">
        <f>+'2FR'!G12</f>
        <v>44197</v>
      </c>
      <c r="G4" s="38"/>
      <c r="H4" s="38"/>
    </row>
    <row r="5" spans="1:8">
      <c r="D5" s="196" t="s">
        <v>268</v>
      </c>
      <c r="E5" s="197">
        <f>DATE(G5,G6,G7)</f>
        <v>43831</v>
      </c>
      <c r="G5" s="196">
        <f>YEAR(G3)</f>
        <v>2020</v>
      </c>
    </row>
    <row r="6" spans="1:8">
      <c r="D6" s="32" t="s">
        <v>59</v>
      </c>
      <c r="E6" s="32">
        <f>+'2FR'!G9</f>
        <v>0</v>
      </c>
      <c r="G6" s="196">
        <f>MONTH(G3)</f>
        <v>1</v>
      </c>
    </row>
    <row r="7" spans="1:8">
      <c r="D7" s="32" t="s">
        <v>60</v>
      </c>
      <c r="E7" s="32">
        <f>+'2FR'!G10</f>
        <v>0</v>
      </c>
      <c r="G7" s="198">
        <f>DAY(G3)</f>
        <v>1</v>
      </c>
    </row>
    <row r="8" spans="1:8">
      <c r="D8" s="32" t="s">
        <v>61</v>
      </c>
      <c r="E8" s="193">
        <f>IF('2FR'!G13&gt;0,'2FR'!G13-1,calcFR!H3)</f>
        <v>45658</v>
      </c>
    </row>
    <row r="10" spans="1:8">
      <c r="B10" s="194">
        <v>7</v>
      </c>
      <c r="C10" s="33">
        <v>1</v>
      </c>
      <c r="D10" s="34" t="s">
        <v>4</v>
      </c>
    </row>
    <row r="11" spans="1:8">
      <c r="C11" s="33">
        <v>2</v>
      </c>
      <c r="D11" s="34" t="s">
        <v>45</v>
      </c>
    </row>
    <row r="12" spans="1:8">
      <c r="C12" s="33">
        <v>3</v>
      </c>
      <c r="D12" s="34" t="s">
        <v>46</v>
      </c>
    </row>
    <row r="13" spans="1:8">
      <c r="C13" s="33">
        <v>4</v>
      </c>
      <c r="D13" s="34" t="s">
        <v>199</v>
      </c>
    </row>
    <row r="14" spans="1:8" ht="12" customHeight="1">
      <c r="C14" s="33">
        <v>5</v>
      </c>
      <c r="D14" s="34" t="s">
        <v>200</v>
      </c>
    </row>
    <row r="15" spans="1:8">
      <c r="C15" s="33">
        <v>6</v>
      </c>
      <c r="D15" s="34" t="s">
        <v>201</v>
      </c>
    </row>
    <row r="16" spans="1:8">
      <c r="C16" s="33">
        <v>7</v>
      </c>
      <c r="D16" s="34" t="s">
        <v>202</v>
      </c>
    </row>
    <row r="17" spans="2:30">
      <c r="C17" s="33">
        <v>8</v>
      </c>
      <c r="D17" s="34" t="s">
        <v>23</v>
      </c>
    </row>
    <row r="18" spans="2:30">
      <c r="C18" s="33">
        <v>9</v>
      </c>
      <c r="D18" s="34" t="s">
        <v>203</v>
      </c>
    </row>
    <row r="19" spans="2:30">
      <c r="C19" s="33">
        <v>10</v>
      </c>
      <c r="D19" s="34" t="s">
        <v>204</v>
      </c>
    </row>
    <row r="21" spans="2:30">
      <c r="J21" s="37" t="s">
        <v>27</v>
      </c>
      <c r="K21" s="37" t="s">
        <v>26</v>
      </c>
      <c r="L21" s="37" t="s">
        <v>27</v>
      </c>
      <c r="M21" s="37" t="s">
        <v>26</v>
      </c>
    </row>
    <row r="22" spans="2:30" ht="13.5">
      <c r="B22" s="194">
        <v>1</v>
      </c>
      <c r="D22" s="32" t="s">
        <v>70</v>
      </c>
      <c r="E22" s="33" t="s">
        <v>30</v>
      </c>
      <c r="F22" s="33" t="s">
        <v>51</v>
      </c>
      <c r="G22" s="33" t="s">
        <v>31</v>
      </c>
      <c r="H22" s="33" t="s">
        <v>42</v>
      </c>
      <c r="I22" s="33" t="s">
        <v>43</v>
      </c>
      <c r="J22" s="215" t="s">
        <v>34</v>
      </c>
      <c r="K22" s="215"/>
      <c r="L22" s="215" t="s">
        <v>83</v>
      </c>
      <c r="M22" s="215"/>
      <c r="N22" s="33" t="s">
        <v>44</v>
      </c>
      <c r="O22" s="33" t="s">
        <v>35</v>
      </c>
      <c r="P22" s="33" t="s">
        <v>76</v>
      </c>
      <c r="Q22" s="32" t="s">
        <v>64</v>
      </c>
      <c r="R22" s="32" t="s">
        <v>55</v>
      </c>
      <c r="S22" s="32" t="s">
        <v>65</v>
      </c>
      <c r="T22" s="32" t="s">
        <v>66</v>
      </c>
      <c r="U22" s="32" t="s">
        <v>56</v>
      </c>
      <c r="V22" s="32" t="s">
        <v>53</v>
      </c>
      <c r="W22" s="32" t="s">
        <v>67</v>
      </c>
      <c r="X22" s="32" t="s">
        <v>68</v>
      </c>
      <c r="Y22" s="32" t="s">
        <v>69</v>
      </c>
      <c r="Z22" s="32" t="s">
        <v>62</v>
      </c>
      <c r="AA22" s="32" t="s">
        <v>52</v>
      </c>
      <c r="AB22" s="32" t="s">
        <v>63</v>
      </c>
      <c r="AC22" s="32" t="s">
        <v>62</v>
      </c>
      <c r="AD22" s="32" t="s">
        <v>52</v>
      </c>
    </row>
    <row r="23" spans="2:30">
      <c r="D23" s="59" cm="1">
        <f t="array" ref="D23">INDEX(D24:D27,$B$22)</f>
        <v>1216</v>
      </c>
      <c r="E23" s="47" cm="1">
        <f t="array" ref="E23">INDEX(E24:E27,$B$22)</f>
        <v>2024</v>
      </c>
      <c r="F23" s="48" cm="1">
        <f t="array" ref="F23">INDEX(F24:F27,$B$22)</f>
        <v>5.5E-2</v>
      </c>
      <c r="G23" s="49" cm="1">
        <f t="array" ref="G23">INDEX(G24:G27,$B$22)</f>
        <v>1E-3</v>
      </c>
      <c r="H23" s="50" cm="1">
        <f t="array" ref="H23">INDEX(H24:H27,$B$22)</f>
        <v>0.04</v>
      </c>
      <c r="I23" s="50" cm="1">
        <f t="array" ref="I23">INDEX(I24:I27,$B$22)</f>
        <v>0.18</v>
      </c>
      <c r="J23" s="47" cm="1">
        <f t="array" ref="J23">INDEX(J24:J27,$B$22)</f>
        <v>78</v>
      </c>
      <c r="K23" s="47" cm="1">
        <f t="array" ref="K23">INDEX(K24:K27,$B$22)</f>
        <v>65</v>
      </c>
      <c r="L23" s="47" cm="1">
        <f t="array" ref="L23">INDEX(L24:L27,$B$22)</f>
        <v>205</v>
      </c>
      <c r="M23" s="47" cm="1">
        <f t="array" ref="M23">INDEX(M24:M27,$B$22)</f>
        <v>195</v>
      </c>
      <c r="N23" s="51" cm="1">
        <f t="array" ref="N23">INDEX(N24:N27,$B$22)</f>
        <v>1600</v>
      </c>
      <c r="O23" s="51" cm="1">
        <f t="array" ref="O23">INDEX(O24:O27,$B$22)</f>
        <v>1600</v>
      </c>
      <c r="P23" s="49" cm="1">
        <f t="array" ref="P23">INDEX(P24:P27,$B$22)</f>
        <v>0.04</v>
      </c>
      <c r="Q23" s="52" cm="1">
        <f t="array" ref="Q23">INDEX(Q24:Q27,$B$22)</f>
        <v>1600</v>
      </c>
      <c r="R23" s="53" cm="1">
        <f t="array" ref="R23">INDEX(R24:R27,$B$22)</f>
        <v>45292</v>
      </c>
      <c r="S23" s="53" cm="1">
        <f t="array" ref="S23">INDEX(S24:S27,$B$22)</f>
        <v>45292</v>
      </c>
      <c r="T23" s="53" cm="1">
        <f t="array" ref="T23">INDEX(T24:T27,$B$22)</f>
        <v>45657</v>
      </c>
      <c r="U23" s="54" cm="1">
        <f t="array" ref="U23">INDEX(U24:U27,$B$22)</f>
        <v>366</v>
      </c>
      <c r="V23" s="55" cm="1">
        <f t="array" ref="V23">INDEX(V24:V27,$B$22)</f>
        <v>366</v>
      </c>
      <c r="W23" s="54" cm="1">
        <f t="array" ref="W23">INDEX(W24:W27,$B$22)</f>
        <v>0</v>
      </c>
      <c r="X23" s="56" cm="1">
        <f t="array" ref="X23">INDEX(X24:X27,$B$22)</f>
        <v>366</v>
      </c>
      <c r="Y23" s="57" cm="1">
        <f t="array" ref="Y23">INDEX(Y24:Y27,$B$22)</f>
        <v>3</v>
      </c>
      <c r="Z23" s="58" cm="1">
        <f t="array" ref="Z23">INDEX(Z24:Z27,$B$22)</f>
        <v>0.82000000000000006</v>
      </c>
      <c r="AA23" s="59" cm="1">
        <f t="array" ref="AA23">INDEX(AA24:AA27,$B$22)</f>
        <v>0</v>
      </c>
      <c r="AB23" s="57" cm="1">
        <f t="array" ref="AB23">INDEX(AB24:AB27,$B$22)</f>
        <v>4</v>
      </c>
      <c r="AC23" s="58" cm="1">
        <f t="array" ref="AC23">INDEX(AC24:AC27,$B$22)</f>
        <v>0.76</v>
      </c>
      <c r="AD23" s="59" cm="1">
        <f t="array" ref="AD23">INDEX(AD24:AD27,$B$22)</f>
        <v>1216</v>
      </c>
    </row>
    <row r="24" spans="2:30">
      <c r="D24" s="46">
        <f>+AD24+AA24</f>
        <v>1216</v>
      </c>
      <c r="E24" s="82">
        <v>2024</v>
      </c>
      <c r="F24" s="83">
        <v>5.5E-2</v>
      </c>
      <c r="G24" s="84">
        <v>1E-3</v>
      </c>
      <c r="H24" s="85">
        <v>0.04</v>
      </c>
      <c r="I24" s="85">
        <v>0.18</v>
      </c>
      <c r="J24" s="82">
        <v>78</v>
      </c>
      <c r="K24" s="82">
        <v>65</v>
      </c>
      <c r="L24" s="82">
        <v>205</v>
      </c>
      <c r="M24" s="82">
        <v>195</v>
      </c>
      <c r="N24" s="86">
        <v>1600</v>
      </c>
      <c r="O24" s="35">
        <f>+N24*V24/U24</f>
        <v>1600</v>
      </c>
      <c r="P24" s="60">
        <f>MIN(I24,MAX(H24,F24+($E$6-IF($B$10&lt;4,K24,J24))*G24))</f>
        <v>0.04</v>
      </c>
      <c r="Q24" s="36">
        <f>MAX(N24,MIN(I24,MAX(H24,F24+($E$6-IF($B$10&lt;4,K24,J24))*G24))*$E$7*6/7)</f>
        <v>1600</v>
      </c>
      <c r="R24" s="38">
        <f>MAX($E$5,DATE(E24,$G$6,$G$7))</f>
        <v>45292</v>
      </c>
      <c r="S24" s="38">
        <f>IF(YEAR($E$4)=E24,$E$4,DATE(E24,1,1))</f>
        <v>45292</v>
      </c>
      <c r="T24" s="38">
        <f>MIN($E$8-1,DATE(E24,12,31))</f>
        <v>45657</v>
      </c>
      <c r="U24" s="44">
        <f>_xlfn.DAYS(DATE(E24,12,31),DATE(E24,1,1))+1</f>
        <v>366</v>
      </c>
      <c r="V24" s="43">
        <f>_xlfn.DAYS(T24,S24)+1</f>
        <v>366</v>
      </c>
      <c r="W24" s="44">
        <f>MAX(0,MIN(V24,_xlfn.DAYS(R24,S24)))</f>
        <v>0</v>
      </c>
      <c r="X24" s="45">
        <f>MAX(0,_xlfn.DAYS(T24,R24)+1)</f>
        <v>366</v>
      </c>
      <c r="Y24" s="32">
        <f>MAX(0,IF(E24&lt;$G$5,0,YEARFRAC(R24,$E$5))-1)</f>
        <v>3</v>
      </c>
      <c r="Z24" s="40">
        <f>MAX(70%,100%-Y24*6%)</f>
        <v>0.82000000000000006</v>
      </c>
      <c r="AA24" s="46">
        <f>+Q24*W24/U24*Z24</f>
        <v>0</v>
      </c>
      <c r="AB24" s="32">
        <f>IF(E24&lt;$G$5,0,YEARFRAC(R24,$E$5))</f>
        <v>4</v>
      </c>
      <c r="AC24" s="40">
        <f>MAX(70%,100%-AB24*6%)</f>
        <v>0.76</v>
      </c>
      <c r="AD24" s="46">
        <f>+Q24*X24/U24*AC24</f>
        <v>1216</v>
      </c>
    </row>
    <row r="25" spans="2:30">
      <c r="D25" s="46">
        <f>+AD25+AA25</f>
        <v>1262.8000000000002</v>
      </c>
      <c r="E25" s="82">
        <v>2023</v>
      </c>
      <c r="F25" s="83">
        <v>5.5E-2</v>
      </c>
      <c r="G25" s="84">
        <v>1E-3</v>
      </c>
      <c r="H25" s="85">
        <v>0.04</v>
      </c>
      <c r="I25" s="85">
        <v>0.18</v>
      </c>
      <c r="J25" s="82">
        <v>82</v>
      </c>
      <c r="K25" s="82">
        <v>67</v>
      </c>
      <c r="L25" s="82">
        <v>205</v>
      </c>
      <c r="M25" s="82">
        <v>195</v>
      </c>
      <c r="N25" s="86">
        <v>1540</v>
      </c>
      <c r="O25" s="35">
        <f>+N25*V25/U25</f>
        <v>1540</v>
      </c>
      <c r="P25" s="60">
        <f>MIN(I25,MAX(H25,F25+($E$6-IF($B$10&lt;4,K25,J25))*G25))</f>
        <v>0.04</v>
      </c>
      <c r="Q25" s="36">
        <f>MAX(N25,MIN(I25,MAX(H25,F25+($E$6-IF($B$10&lt;4,K25,J25))*G25))*$E$7*6/7)</f>
        <v>1540</v>
      </c>
      <c r="R25" s="38">
        <f>MAX($E$5,DATE(E25,$G$6,$G$7))</f>
        <v>44927</v>
      </c>
      <c r="S25" s="38">
        <f>IF(YEAR($E$4)=E25,$E$4,DATE(E25,1,1))</f>
        <v>44927</v>
      </c>
      <c r="T25" s="38">
        <f>MIN($E$8-1,DATE(E25,12,31))</f>
        <v>45291</v>
      </c>
      <c r="U25" s="44">
        <f>_xlfn.DAYS(DATE(E25,12,31),DATE(E25,1,1))+1</f>
        <v>365</v>
      </c>
      <c r="V25" s="43">
        <f>_xlfn.DAYS(T25,S25)+1</f>
        <v>365</v>
      </c>
      <c r="W25" s="44">
        <f>MAX(0,MIN(V25,_xlfn.DAYS(R25,S25)))</f>
        <v>0</v>
      </c>
      <c r="X25" s="45">
        <f>MAX(0,_xlfn.DAYS(T25,R25)+1)</f>
        <v>365</v>
      </c>
      <c r="Y25" s="32">
        <f>MAX(0,IF(E25&lt;$G$5,0,YEARFRAC(R25,$E$5))-1)</f>
        <v>2</v>
      </c>
      <c r="Z25" s="40">
        <f>MAX(70%,100%-Y25*6%)</f>
        <v>0.88</v>
      </c>
      <c r="AA25" s="46">
        <f>+Q25*W25/U25*Z25</f>
        <v>0</v>
      </c>
      <c r="AB25" s="32">
        <f>IF(E25&lt;$G$5,0,YEARFRAC(R25,$E$5))</f>
        <v>3</v>
      </c>
      <c r="AC25" s="40">
        <f>MAX(70%,100%-AB25*6%)</f>
        <v>0.82000000000000006</v>
      </c>
      <c r="AD25" s="46">
        <f>+Q25*X25/U25*AC25</f>
        <v>1262.8000000000002</v>
      </c>
    </row>
    <row r="26" spans="2:30">
      <c r="D26" s="46">
        <f>+AD26+AA26</f>
        <v>1232</v>
      </c>
      <c r="E26" s="82">
        <v>2022</v>
      </c>
      <c r="F26" s="83">
        <v>5.5E-2</v>
      </c>
      <c r="G26" s="84">
        <v>1E-3</v>
      </c>
      <c r="H26" s="85">
        <v>0.04</v>
      </c>
      <c r="I26" s="85">
        <v>0.18</v>
      </c>
      <c r="J26" s="82">
        <v>91</v>
      </c>
      <c r="K26" s="82">
        <v>75</v>
      </c>
      <c r="L26" s="82">
        <v>205</v>
      </c>
      <c r="M26" s="82">
        <v>195</v>
      </c>
      <c r="N26" s="86">
        <v>1400</v>
      </c>
      <c r="O26" s="35">
        <f>+N26*V26/U26</f>
        <v>1400</v>
      </c>
      <c r="P26" s="60">
        <f>MIN(I26,MAX(H26,F26+($E$6-IF($B$10&lt;4,K26,J26))*G26))</f>
        <v>0.04</v>
      </c>
      <c r="Q26" s="36">
        <f>MAX(N26,MIN(I26,MAX(H26,F26+($E$6-IF($B$10&lt;4,K26,J26))*G26))*$E$7*6/7)</f>
        <v>1400</v>
      </c>
      <c r="R26" s="38">
        <f>MAX($E$5,DATE(E26,$G$6,$G$7))</f>
        <v>44562</v>
      </c>
      <c r="S26" s="38">
        <f>IF(YEAR($E$4)=E26,$E$4,DATE(E26,1,1))</f>
        <v>44562</v>
      </c>
      <c r="T26" s="38">
        <f>MIN($E$8-1,DATE(E26,12,31))</f>
        <v>44926</v>
      </c>
      <c r="U26" s="44">
        <f>_xlfn.DAYS(DATE(E26,12,31),DATE(E26,1,1))+1</f>
        <v>365</v>
      </c>
      <c r="V26" s="43">
        <f>_xlfn.DAYS(T26,S26)+1</f>
        <v>365</v>
      </c>
      <c r="W26" s="44">
        <f>MAX(0,MIN(V26,_xlfn.DAYS(R26,S26)))</f>
        <v>0</v>
      </c>
      <c r="X26" s="45">
        <f>MAX(0,_xlfn.DAYS(T26,R26)+1)</f>
        <v>365</v>
      </c>
      <c r="Y26" s="32">
        <f>MAX(0,IF(E26&lt;$G$5,0,YEARFRAC(R26,$E$5))-1)</f>
        <v>1</v>
      </c>
      <c r="Z26" s="40">
        <f>MAX(70%,100%-Y26*6%)</f>
        <v>0.94</v>
      </c>
      <c r="AA26" s="46">
        <f>+Q26*W26/U26*Z26</f>
        <v>0</v>
      </c>
      <c r="AB26" s="32">
        <f>IF(E26&lt;$G$5,0,YEARFRAC(R26,$E$5))</f>
        <v>2</v>
      </c>
      <c r="AC26" s="40">
        <f>MAX(70%,100%-AB26*6%)</f>
        <v>0.88</v>
      </c>
      <c r="AD26" s="46">
        <f>+Q26*X26/U26*AC26</f>
        <v>1232</v>
      </c>
    </row>
    <row r="27" spans="2:30">
      <c r="D27" s="46">
        <f>+AD27+AA27</f>
        <v>1287.8</v>
      </c>
      <c r="E27" s="82">
        <v>2021</v>
      </c>
      <c r="F27" s="83">
        <v>5.5E-2</v>
      </c>
      <c r="G27" s="84">
        <v>1E-3</v>
      </c>
      <c r="H27" s="85">
        <v>0.04</v>
      </c>
      <c r="I27" s="85">
        <v>0.18</v>
      </c>
      <c r="J27" s="82">
        <v>102</v>
      </c>
      <c r="K27" s="82">
        <v>84</v>
      </c>
      <c r="L27" s="82">
        <v>205</v>
      </c>
      <c r="M27" s="82">
        <v>195</v>
      </c>
      <c r="N27" s="86">
        <v>1370</v>
      </c>
      <c r="O27" s="35">
        <f>+N27*V27/U27</f>
        <v>1370</v>
      </c>
      <c r="P27" s="60">
        <f>MIN(I27,MAX(H27,F27+($E$6-IF($B$10&lt;4,K27,J27))*G27))</f>
        <v>0.04</v>
      </c>
      <c r="Q27" s="36">
        <f>MAX(N27,MIN(I27,MAX(H27,F27+($E$6-IF($B$10&lt;4,K27,J27))*G27))*$E$7*6/7)</f>
        <v>1370</v>
      </c>
      <c r="R27" s="38">
        <f>MAX($E$5,DATE(E27,$G$6,$G$7))</f>
        <v>44197</v>
      </c>
      <c r="S27" s="38">
        <f>IF(YEAR($E$4)=E27,$E$4,DATE(E27,1,1))</f>
        <v>44197</v>
      </c>
      <c r="T27" s="38">
        <f>MIN($E$8-1,DATE(E27,12,31))</f>
        <v>44561</v>
      </c>
      <c r="U27" s="44">
        <f>_xlfn.DAYS(DATE(E27,12,31),DATE(E27,1,1))+1</f>
        <v>365</v>
      </c>
      <c r="V27" s="43">
        <f>_xlfn.DAYS(T27,S27)+1</f>
        <v>365</v>
      </c>
      <c r="W27" s="44">
        <f>MAX(0,MIN(V27,_xlfn.DAYS(R27,S27)))</f>
        <v>0</v>
      </c>
      <c r="X27" s="45">
        <f>MAX(0,_xlfn.DAYS(T27,R27)+1)</f>
        <v>365</v>
      </c>
      <c r="Y27" s="32">
        <f>MAX(0,IF(E27&lt;$G$5,0,YEARFRAC(R27,$E$5))-1)</f>
        <v>0</v>
      </c>
      <c r="Z27" s="40">
        <f>MAX(70%,100%-Y27*6%)</f>
        <v>1</v>
      </c>
      <c r="AA27" s="46">
        <f>+Q27*W27/U27*Z27</f>
        <v>0</v>
      </c>
      <c r="AB27" s="32">
        <f>IF(E27&lt;$G$5,0,YEARFRAC(R27,$E$5))</f>
        <v>1</v>
      </c>
      <c r="AC27" s="40">
        <f>MAX(70%,100%-AB27*6%)</f>
        <v>0.94</v>
      </c>
      <c r="AD27" s="46">
        <f>+Q27*X27/U27*AC27</f>
        <v>1287.8</v>
      </c>
    </row>
    <row r="28" spans="2:30">
      <c r="U28" s="43"/>
    </row>
    <row r="30" spans="2:30">
      <c r="E30" s="32" t="s">
        <v>78</v>
      </c>
      <c r="F30" s="32" t="s">
        <v>79</v>
      </c>
      <c r="G30" s="32" t="s">
        <v>53</v>
      </c>
      <c r="H30" s="32" t="s">
        <v>67</v>
      </c>
      <c r="I30" s="32" t="s">
        <v>80</v>
      </c>
      <c r="J30" s="32" t="s">
        <v>81</v>
      </c>
      <c r="K30" s="32" t="s">
        <v>82</v>
      </c>
      <c r="L30" s="32" t="s">
        <v>90</v>
      </c>
      <c r="M30" s="32" t="s">
        <v>54</v>
      </c>
      <c r="N30" s="32" t="s">
        <v>246</v>
      </c>
      <c r="O30" s="32" t="s">
        <v>52</v>
      </c>
    </row>
    <row r="31" spans="2:30">
      <c r="D31" s="32">
        <v>1</v>
      </c>
      <c r="E31" s="197">
        <f t="shared" ref="E31:E42" si="0">MIN($E$8,MAX($E$4,DATE($E$23,D31,1)))</f>
        <v>45292</v>
      </c>
      <c r="F31" s="197">
        <f t="shared" ref="F31:F42" si="1">MAX($E$4-1,MIN($E$8-1,EOMONTH(DATE($E$23,D31,1),0)))</f>
        <v>45322</v>
      </c>
      <c r="G31" s="44">
        <f>MAX(0,_xlfn.DAYS(F31,E31)+1)</f>
        <v>31</v>
      </c>
      <c r="H31" s="73">
        <f t="shared" ref="H31:H42" si="2">MAX(0,_xlfn.DAYS(MIN($R$23-1,F31),E31)+1)</f>
        <v>0</v>
      </c>
      <c r="I31" s="73">
        <f t="shared" ref="I31:I42" si="3">MAX(0,_xlfn.DAYS(F31,MAX(E31,$R$23)-1))</f>
        <v>31</v>
      </c>
      <c r="J31" s="40">
        <f>+Z23</f>
        <v>0.82000000000000006</v>
      </c>
      <c r="K31" s="40">
        <f>+AC23</f>
        <v>0.76</v>
      </c>
      <c r="L31" s="41">
        <f t="shared" ref="L31:L42" si="4">+G31/$G$43*$O$23</f>
        <v>135.51912568306011</v>
      </c>
      <c r="M31" s="42">
        <f t="shared" ref="M31:M42" si="5">(J31*H31+I31*K31)/(H31+I31)</f>
        <v>0.76</v>
      </c>
      <c r="N31" s="32">
        <f>IF(L31=0,0,+'2FR'!$G$14)</f>
        <v>0</v>
      </c>
      <c r="O31" s="46">
        <f>MAX(0,MAX(L31,+H31/$U$23*J31*$Q$23+I31/$U$23*K31*$Q$23)-N31)</f>
        <v>135.51912568306011</v>
      </c>
    </row>
    <row r="32" spans="2:30">
      <c r="D32" s="32">
        <v>2</v>
      </c>
      <c r="E32" s="197">
        <f t="shared" si="0"/>
        <v>45323</v>
      </c>
      <c r="F32" s="197">
        <f t="shared" si="1"/>
        <v>45351</v>
      </c>
      <c r="G32" s="44">
        <f t="shared" ref="G32:G42" si="6">MAX(0,_xlfn.DAYS(F32,E32)+1)</f>
        <v>29</v>
      </c>
      <c r="H32" s="73">
        <f t="shared" si="2"/>
        <v>0</v>
      </c>
      <c r="I32" s="73">
        <f t="shared" si="3"/>
        <v>29</v>
      </c>
      <c r="J32" s="40">
        <f>+J31</f>
        <v>0.82000000000000006</v>
      </c>
      <c r="K32" s="40">
        <f>+K31</f>
        <v>0.76</v>
      </c>
      <c r="L32" s="41">
        <f t="shared" si="4"/>
        <v>126.77595628415301</v>
      </c>
      <c r="M32" s="42">
        <f t="shared" si="5"/>
        <v>0.76</v>
      </c>
      <c r="N32" s="32">
        <f>IF(L32=0,0,+'2FR'!$G$14)</f>
        <v>0</v>
      </c>
      <c r="O32" s="46">
        <f t="shared" ref="O32:O42" si="7">MAX(0,MAX(L32,+H32/$U$23*J32*$Q$23+I32/$U$23*K32*$Q$23)-N32)</f>
        <v>126.77595628415301</v>
      </c>
    </row>
    <row r="33" spans="4:15">
      <c r="D33" s="32">
        <v>3</v>
      </c>
      <c r="E33" s="197">
        <f t="shared" si="0"/>
        <v>45352</v>
      </c>
      <c r="F33" s="197">
        <f t="shared" si="1"/>
        <v>45382</v>
      </c>
      <c r="G33" s="44">
        <f t="shared" si="6"/>
        <v>31</v>
      </c>
      <c r="H33" s="73">
        <f t="shared" si="2"/>
        <v>0</v>
      </c>
      <c r="I33" s="73">
        <f t="shared" si="3"/>
        <v>31</v>
      </c>
      <c r="J33" s="40">
        <f t="shared" ref="J33:K42" si="8">+J32</f>
        <v>0.82000000000000006</v>
      </c>
      <c r="K33" s="40">
        <f t="shared" si="8"/>
        <v>0.76</v>
      </c>
      <c r="L33" s="41">
        <f t="shared" si="4"/>
        <v>135.51912568306011</v>
      </c>
      <c r="M33" s="42">
        <f t="shared" si="5"/>
        <v>0.76</v>
      </c>
      <c r="N33" s="32">
        <f>IF(L33=0,0,+'2FR'!$G$14)</f>
        <v>0</v>
      </c>
      <c r="O33" s="46">
        <f t="shared" si="7"/>
        <v>135.51912568306011</v>
      </c>
    </row>
    <row r="34" spans="4:15">
      <c r="D34" s="32">
        <v>4</v>
      </c>
      <c r="E34" s="197">
        <f t="shared" si="0"/>
        <v>45383</v>
      </c>
      <c r="F34" s="197">
        <f t="shared" si="1"/>
        <v>45412</v>
      </c>
      <c r="G34" s="44">
        <f t="shared" si="6"/>
        <v>30</v>
      </c>
      <c r="H34" s="73">
        <f t="shared" si="2"/>
        <v>0</v>
      </c>
      <c r="I34" s="73">
        <f t="shared" si="3"/>
        <v>30</v>
      </c>
      <c r="J34" s="40">
        <f t="shared" si="8"/>
        <v>0.82000000000000006</v>
      </c>
      <c r="K34" s="40">
        <f t="shared" si="8"/>
        <v>0.76</v>
      </c>
      <c r="L34" s="41">
        <f t="shared" si="4"/>
        <v>131.14754098360655</v>
      </c>
      <c r="M34" s="42">
        <f t="shared" si="5"/>
        <v>0.76</v>
      </c>
      <c r="N34" s="32">
        <f>IF(L34=0,0,+'2FR'!$G$14)</f>
        <v>0</v>
      </c>
      <c r="O34" s="46">
        <f t="shared" si="7"/>
        <v>131.14754098360655</v>
      </c>
    </row>
    <row r="35" spans="4:15">
      <c r="D35" s="32">
        <v>5</v>
      </c>
      <c r="E35" s="197">
        <f t="shared" si="0"/>
        <v>45413</v>
      </c>
      <c r="F35" s="197">
        <f t="shared" si="1"/>
        <v>45443</v>
      </c>
      <c r="G35" s="44">
        <f t="shared" si="6"/>
        <v>31</v>
      </c>
      <c r="H35" s="73">
        <f t="shared" si="2"/>
        <v>0</v>
      </c>
      <c r="I35" s="73">
        <f t="shared" si="3"/>
        <v>31</v>
      </c>
      <c r="J35" s="40">
        <f t="shared" si="8"/>
        <v>0.82000000000000006</v>
      </c>
      <c r="K35" s="40">
        <f t="shared" si="8"/>
        <v>0.76</v>
      </c>
      <c r="L35" s="41">
        <f t="shared" si="4"/>
        <v>135.51912568306011</v>
      </c>
      <c r="M35" s="42">
        <f t="shared" si="5"/>
        <v>0.76</v>
      </c>
      <c r="N35" s="32">
        <f>IF(L35=0,0,+'2FR'!$G$14)</f>
        <v>0</v>
      </c>
      <c r="O35" s="46">
        <f t="shared" si="7"/>
        <v>135.51912568306011</v>
      </c>
    </row>
    <row r="36" spans="4:15">
      <c r="D36" s="32">
        <v>6</v>
      </c>
      <c r="E36" s="197">
        <f t="shared" si="0"/>
        <v>45444</v>
      </c>
      <c r="F36" s="197">
        <f t="shared" si="1"/>
        <v>45473</v>
      </c>
      <c r="G36" s="44">
        <f t="shared" si="6"/>
        <v>30</v>
      </c>
      <c r="H36" s="73">
        <f t="shared" si="2"/>
        <v>0</v>
      </c>
      <c r="I36" s="73">
        <f t="shared" si="3"/>
        <v>30</v>
      </c>
      <c r="J36" s="40">
        <f t="shared" si="8"/>
        <v>0.82000000000000006</v>
      </c>
      <c r="K36" s="40">
        <f t="shared" si="8"/>
        <v>0.76</v>
      </c>
      <c r="L36" s="41">
        <f t="shared" si="4"/>
        <v>131.14754098360655</v>
      </c>
      <c r="M36" s="42">
        <f t="shared" si="5"/>
        <v>0.76</v>
      </c>
      <c r="N36" s="32">
        <f>IF(L36=0,0,+'2FR'!$G$14)</f>
        <v>0</v>
      </c>
      <c r="O36" s="46">
        <f t="shared" si="7"/>
        <v>131.14754098360655</v>
      </c>
    </row>
    <row r="37" spans="4:15">
      <c r="D37" s="32">
        <v>7</v>
      </c>
      <c r="E37" s="197">
        <f t="shared" si="0"/>
        <v>45474</v>
      </c>
      <c r="F37" s="197">
        <f t="shared" si="1"/>
        <v>45504</v>
      </c>
      <c r="G37" s="44">
        <f t="shared" si="6"/>
        <v>31</v>
      </c>
      <c r="H37" s="73">
        <f t="shared" si="2"/>
        <v>0</v>
      </c>
      <c r="I37" s="73">
        <f t="shared" si="3"/>
        <v>31</v>
      </c>
      <c r="J37" s="40">
        <f t="shared" si="8"/>
        <v>0.82000000000000006</v>
      </c>
      <c r="K37" s="40">
        <f t="shared" si="8"/>
        <v>0.76</v>
      </c>
      <c r="L37" s="41">
        <f t="shared" si="4"/>
        <v>135.51912568306011</v>
      </c>
      <c r="M37" s="42">
        <f t="shared" si="5"/>
        <v>0.76</v>
      </c>
      <c r="N37" s="32">
        <f>IF(L37=0,0,+'2FR'!$G$14)</f>
        <v>0</v>
      </c>
      <c r="O37" s="46">
        <f t="shared" si="7"/>
        <v>135.51912568306011</v>
      </c>
    </row>
    <row r="38" spans="4:15">
      <c r="D38" s="32">
        <v>8</v>
      </c>
      <c r="E38" s="197">
        <f t="shared" si="0"/>
        <v>45505</v>
      </c>
      <c r="F38" s="197">
        <f t="shared" si="1"/>
        <v>45535</v>
      </c>
      <c r="G38" s="44">
        <f t="shared" si="6"/>
        <v>31</v>
      </c>
      <c r="H38" s="73">
        <f t="shared" si="2"/>
        <v>0</v>
      </c>
      <c r="I38" s="73">
        <f t="shared" si="3"/>
        <v>31</v>
      </c>
      <c r="J38" s="40">
        <f t="shared" si="8"/>
        <v>0.82000000000000006</v>
      </c>
      <c r="K38" s="40">
        <f t="shared" si="8"/>
        <v>0.76</v>
      </c>
      <c r="L38" s="41">
        <f t="shared" si="4"/>
        <v>135.51912568306011</v>
      </c>
      <c r="M38" s="42">
        <f t="shared" si="5"/>
        <v>0.76</v>
      </c>
      <c r="N38" s="32">
        <f>IF(L38=0,0,+'2FR'!$G$14)</f>
        <v>0</v>
      </c>
      <c r="O38" s="46">
        <f t="shared" si="7"/>
        <v>135.51912568306011</v>
      </c>
    </row>
    <row r="39" spans="4:15">
      <c r="D39" s="32">
        <v>9</v>
      </c>
      <c r="E39" s="197">
        <f t="shared" si="0"/>
        <v>45536</v>
      </c>
      <c r="F39" s="197">
        <f t="shared" si="1"/>
        <v>45565</v>
      </c>
      <c r="G39" s="44">
        <f t="shared" si="6"/>
        <v>30</v>
      </c>
      <c r="H39" s="73">
        <f t="shared" si="2"/>
        <v>0</v>
      </c>
      <c r="I39" s="73">
        <f t="shared" si="3"/>
        <v>30</v>
      </c>
      <c r="J39" s="40">
        <f t="shared" si="8"/>
        <v>0.82000000000000006</v>
      </c>
      <c r="K39" s="40">
        <f t="shared" si="8"/>
        <v>0.76</v>
      </c>
      <c r="L39" s="41">
        <f t="shared" si="4"/>
        <v>131.14754098360655</v>
      </c>
      <c r="M39" s="42">
        <f t="shared" si="5"/>
        <v>0.76</v>
      </c>
      <c r="N39" s="32">
        <f>IF(L39=0,0,+'2FR'!$G$14)</f>
        <v>0</v>
      </c>
      <c r="O39" s="46">
        <f t="shared" si="7"/>
        <v>131.14754098360655</v>
      </c>
    </row>
    <row r="40" spans="4:15">
      <c r="D40" s="32">
        <v>10</v>
      </c>
      <c r="E40" s="197">
        <f t="shared" si="0"/>
        <v>45566</v>
      </c>
      <c r="F40" s="197">
        <f t="shared" si="1"/>
        <v>45596</v>
      </c>
      <c r="G40" s="44">
        <f t="shared" si="6"/>
        <v>31</v>
      </c>
      <c r="H40" s="73">
        <f t="shared" si="2"/>
        <v>0</v>
      </c>
      <c r="I40" s="73">
        <f t="shared" si="3"/>
        <v>31</v>
      </c>
      <c r="J40" s="40">
        <f t="shared" si="8"/>
        <v>0.82000000000000006</v>
      </c>
      <c r="K40" s="40">
        <f t="shared" si="8"/>
        <v>0.76</v>
      </c>
      <c r="L40" s="41">
        <f t="shared" si="4"/>
        <v>135.51912568306011</v>
      </c>
      <c r="M40" s="42">
        <f t="shared" si="5"/>
        <v>0.76</v>
      </c>
      <c r="N40" s="32">
        <f>IF(L40=0,0,+'2FR'!$G$14)</f>
        <v>0</v>
      </c>
      <c r="O40" s="46">
        <f t="shared" si="7"/>
        <v>135.51912568306011</v>
      </c>
    </row>
    <row r="41" spans="4:15">
      <c r="D41" s="32">
        <v>11</v>
      </c>
      <c r="E41" s="197">
        <f t="shared" si="0"/>
        <v>45597</v>
      </c>
      <c r="F41" s="197">
        <f t="shared" si="1"/>
        <v>45626</v>
      </c>
      <c r="G41" s="44">
        <f t="shared" si="6"/>
        <v>30</v>
      </c>
      <c r="H41" s="73">
        <f t="shared" si="2"/>
        <v>0</v>
      </c>
      <c r="I41" s="73">
        <f t="shared" si="3"/>
        <v>30</v>
      </c>
      <c r="J41" s="40">
        <f t="shared" si="8"/>
        <v>0.82000000000000006</v>
      </c>
      <c r="K41" s="40">
        <f t="shared" si="8"/>
        <v>0.76</v>
      </c>
      <c r="L41" s="41">
        <f t="shared" si="4"/>
        <v>131.14754098360655</v>
      </c>
      <c r="M41" s="42">
        <f t="shared" si="5"/>
        <v>0.76</v>
      </c>
      <c r="N41" s="32">
        <f>IF(L41=0,0,+'2FR'!$G$14)</f>
        <v>0</v>
      </c>
      <c r="O41" s="46">
        <f t="shared" si="7"/>
        <v>131.14754098360655</v>
      </c>
    </row>
    <row r="42" spans="4:15">
      <c r="D42" s="32">
        <v>12</v>
      </c>
      <c r="E42" s="197">
        <f t="shared" si="0"/>
        <v>45627</v>
      </c>
      <c r="F42" s="197">
        <f t="shared" si="1"/>
        <v>45657</v>
      </c>
      <c r="G42" s="44">
        <f t="shared" si="6"/>
        <v>31</v>
      </c>
      <c r="H42" s="73">
        <f t="shared" si="2"/>
        <v>0</v>
      </c>
      <c r="I42" s="73">
        <f t="shared" si="3"/>
        <v>31</v>
      </c>
      <c r="J42" s="40">
        <f t="shared" si="8"/>
        <v>0.82000000000000006</v>
      </c>
      <c r="K42" s="40">
        <f t="shared" si="8"/>
        <v>0.76</v>
      </c>
      <c r="L42" s="41">
        <f t="shared" si="4"/>
        <v>135.51912568306011</v>
      </c>
      <c r="M42" s="42">
        <f t="shared" si="5"/>
        <v>0.76</v>
      </c>
      <c r="N42" s="32">
        <f>IF(L42=0,0,+'2FR'!$G$14)</f>
        <v>0</v>
      </c>
      <c r="O42" s="46">
        <f t="shared" si="7"/>
        <v>135.51912568306011</v>
      </c>
    </row>
    <row r="43" spans="4:15">
      <c r="G43" s="44">
        <f>SUM(G31:G42)</f>
        <v>366</v>
      </c>
      <c r="H43" s="44">
        <f>SUM(H31:H42)</f>
        <v>0</v>
      </c>
      <c r="I43" s="44">
        <f>SUM(I31:I42)</f>
        <v>366</v>
      </c>
      <c r="L43" s="46">
        <f>SUM(L31:L42)</f>
        <v>1600</v>
      </c>
      <c r="M43" s="46"/>
      <c r="N43" s="46">
        <f>SUM(N31:N42)</f>
        <v>0</v>
      </c>
      <c r="O43" s="46">
        <f>SUM(O31:O42)</f>
        <v>1600</v>
      </c>
    </row>
    <row r="44" spans="4:15">
      <c r="L44" s="46">
        <f>+L43-O43</f>
        <v>0</v>
      </c>
    </row>
    <row r="47" spans="4:15">
      <c r="L47" s="46"/>
    </row>
  </sheetData>
  <sheetProtection algorithmName="SHA-512" hashValue="yUCsfNJgqD0KiWPvvYH2PmBOtjQJg9xuJ2qfvxc6z8Mwrk8AXAkncGOXlzQ8kBSXiugrUHw4cMIcx6xerG8wyg==" saltValue="yrG9rbQbTGkQRR7nhUUR6g=="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2E7B-E002-4533-B00E-8F39F8851FB0}">
  <sheetPr codeName="Sheet5">
    <tabColor theme="6" tint="0.79998168889431442"/>
    <pageSetUpPr autoPageBreaks="0" fitToPage="1"/>
  </sheetPr>
  <dimension ref="A1:JK219"/>
  <sheetViews>
    <sheetView showGridLines="0" showRowColHeaders="0" workbookViewId="0"/>
  </sheetViews>
  <sheetFormatPr defaultColWidth="5.7109375" defaultRowHeight="20.100000000000001" customHeight="1"/>
  <cols>
    <col min="1" max="1" width="5.7109375" style="129" customWidth="1"/>
    <col min="2" max="2" width="22.85546875" style="129" customWidth="1"/>
    <col min="3" max="3" width="18.5703125" style="129" customWidth="1"/>
    <col min="4" max="4" width="22.85546875" style="129" customWidth="1"/>
    <col min="5" max="5" width="18.5703125" style="129" customWidth="1"/>
    <col min="6" max="6" width="25.7109375" style="129" customWidth="1"/>
    <col min="7" max="9" width="5.7109375" style="129" customWidth="1"/>
    <col min="10" max="10" width="8.42578125" style="129" customWidth="1"/>
    <col min="11" max="16384" width="5.7109375" style="129"/>
  </cols>
  <sheetData>
    <row r="1" spans="1:271" ht="30" customHeight="1">
      <c r="A1" s="126"/>
      <c r="B1" s="127"/>
      <c r="C1" s="127"/>
      <c r="D1" s="127"/>
      <c r="E1" s="127"/>
      <c r="F1" s="127"/>
      <c r="G1" s="126"/>
      <c r="H1" s="126"/>
      <c r="I1" s="126"/>
      <c r="J1" s="126"/>
      <c r="K1" s="126"/>
      <c r="L1" s="126"/>
      <c r="M1" s="126"/>
      <c r="N1" s="126"/>
      <c r="O1" s="126"/>
      <c r="P1" s="126"/>
      <c r="Q1" s="126"/>
      <c r="R1" s="126"/>
      <c r="S1" s="126"/>
      <c r="T1" s="126"/>
      <c r="U1" s="126"/>
      <c r="V1" s="126"/>
      <c r="W1" s="126"/>
      <c r="X1" s="126"/>
      <c r="Y1" s="126"/>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c r="IW1" s="128"/>
      <c r="IX1" s="128"/>
      <c r="IY1" s="128"/>
      <c r="IZ1" s="128"/>
      <c r="JA1" s="128"/>
      <c r="JB1" s="128"/>
      <c r="JC1" s="128"/>
      <c r="JD1" s="128"/>
      <c r="JE1" s="128"/>
      <c r="JF1" s="128"/>
      <c r="JG1" s="128"/>
      <c r="JH1" s="128"/>
      <c r="JI1" s="128"/>
      <c r="JJ1" s="128"/>
      <c r="JK1" s="128"/>
    </row>
    <row r="2" spans="1:271" ht="138.75" customHeight="1">
      <c r="A2" s="126"/>
      <c r="B2" s="218">
        <f>DTM</f>
        <v>45339</v>
      </c>
      <c r="C2" s="218"/>
      <c r="D2" s="218"/>
      <c r="E2" s="218"/>
      <c r="F2" s="218"/>
      <c r="G2" s="126"/>
      <c r="H2" s="126"/>
      <c r="I2" s="126"/>
      <c r="J2" s="126"/>
      <c r="K2" s="126"/>
      <c r="L2" s="126"/>
      <c r="M2" s="126"/>
      <c r="N2" s="126"/>
      <c r="O2" s="126"/>
      <c r="P2" s="126"/>
      <c r="Q2" s="126"/>
      <c r="R2" s="126"/>
      <c r="S2" s="126"/>
      <c r="T2" s="126"/>
      <c r="U2" s="126"/>
      <c r="V2" s="126"/>
      <c r="W2" s="126"/>
      <c r="X2" s="126"/>
      <c r="Y2" s="126"/>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row>
    <row r="3" spans="1:271" ht="20.100000000000001" customHeight="1">
      <c r="A3" s="126"/>
      <c r="B3" s="128"/>
      <c r="C3" s="128"/>
      <c r="D3" s="128"/>
      <c r="E3" s="128"/>
      <c r="F3" s="128"/>
      <c r="G3" s="126"/>
      <c r="H3" s="126"/>
      <c r="I3" s="126"/>
      <c r="J3" s="126"/>
      <c r="K3" s="126"/>
      <c r="L3" s="126"/>
      <c r="M3" s="126"/>
      <c r="N3" s="126"/>
      <c r="O3" s="126"/>
      <c r="P3" s="126"/>
      <c r="Q3" s="126"/>
      <c r="R3" s="126"/>
      <c r="S3" s="126"/>
      <c r="T3" s="126"/>
      <c r="U3" s="126"/>
      <c r="V3" s="126"/>
      <c r="W3" s="126"/>
      <c r="X3" s="126"/>
      <c r="Y3" s="126"/>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row>
    <row r="4" spans="1:271" ht="30" customHeight="1">
      <c r="A4" s="126"/>
      <c r="B4" s="219" t="s">
        <v>28</v>
      </c>
      <c r="C4" s="220"/>
      <c r="D4" s="220"/>
      <c r="E4" s="220"/>
      <c r="F4" s="220"/>
      <c r="G4" s="126"/>
      <c r="H4" s="126"/>
      <c r="I4" s="126"/>
      <c r="J4" s="126"/>
      <c r="K4" s="126"/>
      <c r="L4" s="126"/>
      <c r="M4" s="126"/>
      <c r="N4" s="126"/>
      <c r="O4" s="126"/>
      <c r="P4" s="126"/>
      <c r="Q4" s="126"/>
      <c r="R4" s="126"/>
      <c r="S4" s="126"/>
      <c r="T4" s="126"/>
      <c r="U4" s="126"/>
      <c r="V4" s="126"/>
      <c r="W4" s="126"/>
      <c r="X4" s="126"/>
      <c r="Y4" s="126"/>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row>
    <row r="5" spans="1:271" ht="20.100000000000001" customHeight="1">
      <c r="A5" s="126"/>
      <c r="B5" s="128"/>
      <c r="C5" s="130"/>
      <c r="D5" s="128"/>
      <c r="E5" s="128"/>
      <c r="F5" s="128"/>
      <c r="G5" s="126"/>
      <c r="H5" s="126"/>
      <c r="I5" s="126"/>
      <c r="J5" s="126"/>
      <c r="K5" s="126"/>
      <c r="L5" s="126"/>
      <c r="M5" s="126"/>
      <c r="N5" s="126"/>
      <c r="O5" s="126"/>
      <c r="P5" s="126"/>
      <c r="Q5" s="126"/>
      <c r="R5" s="126"/>
      <c r="S5" s="126"/>
      <c r="T5" s="126"/>
      <c r="U5" s="126"/>
      <c r="V5" s="126"/>
      <c r="W5" s="126"/>
      <c r="X5" s="126"/>
      <c r="Y5" s="126"/>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row>
    <row r="6" spans="1:271" ht="20.100000000000001" customHeight="1">
      <c r="A6" s="126"/>
      <c r="B6" s="131"/>
      <c r="C6" s="131"/>
      <c r="D6" s="131"/>
      <c r="E6" s="131"/>
      <c r="F6" s="131"/>
      <c r="G6" s="126"/>
      <c r="H6" s="126"/>
      <c r="I6" s="126"/>
      <c r="J6" s="126"/>
      <c r="K6" s="126"/>
      <c r="L6" s="126"/>
      <c r="M6" s="126"/>
      <c r="N6" s="126"/>
      <c r="O6" s="126"/>
      <c r="P6" s="126"/>
      <c r="Q6" s="126"/>
      <c r="R6" s="126"/>
      <c r="S6" s="126"/>
      <c r="T6" s="126"/>
      <c r="U6" s="126"/>
      <c r="V6" s="126"/>
      <c r="W6" s="126"/>
      <c r="X6" s="126"/>
      <c r="Y6" s="126"/>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row>
    <row r="7" spans="1:271" ht="20.100000000000001" customHeight="1">
      <c r="A7" s="126"/>
      <c r="B7" s="131"/>
      <c r="C7" s="131"/>
      <c r="D7" s="131"/>
      <c r="E7" s="131"/>
      <c r="F7" s="131"/>
      <c r="G7" s="126"/>
      <c r="H7" s="126"/>
      <c r="I7" s="126"/>
      <c r="J7" s="126"/>
      <c r="K7" s="126"/>
      <c r="L7" s="126"/>
      <c r="M7" s="126"/>
      <c r="N7" s="126"/>
      <c r="O7" s="126"/>
      <c r="P7" s="126"/>
      <c r="Q7" s="126"/>
      <c r="R7" s="126"/>
      <c r="S7" s="126"/>
      <c r="T7" s="126"/>
      <c r="U7" s="126"/>
      <c r="V7" s="126"/>
      <c r="W7" s="126"/>
      <c r="X7" s="126"/>
      <c r="Y7" s="126"/>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row>
    <row r="8" spans="1:271" ht="20.100000000000001" customHeight="1">
      <c r="A8" s="126"/>
      <c r="B8" s="131"/>
      <c r="C8" s="131"/>
      <c r="D8" s="131"/>
      <c r="E8" s="131"/>
      <c r="F8" s="131"/>
      <c r="G8" s="126"/>
      <c r="H8" s="126"/>
      <c r="I8" s="126"/>
      <c r="J8" s="126"/>
      <c r="K8" s="126"/>
      <c r="L8" s="126"/>
      <c r="M8" s="126"/>
      <c r="N8" s="126"/>
      <c r="O8" s="126"/>
      <c r="P8" s="126"/>
      <c r="Q8" s="126"/>
      <c r="R8" s="126"/>
      <c r="S8" s="126"/>
      <c r="T8" s="126"/>
      <c r="U8" s="126"/>
      <c r="V8" s="126"/>
      <c r="W8" s="126"/>
      <c r="X8" s="126"/>
      <c r="Y8" s="126"/>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row>
    <row r="9" spans="1:271" ht="20.100000000000001" customHeight="1">
      <c r="A9" s="126"/>
      <c r="B9" s="131"/>
      <c r="C9" s="131"/>
      <c r="D9" s="131"/>
      <c r="E9" s="131"/>
      <c r="F9" s="131"/>
      <c r="G9" s="126"/>
      <c r="H9" s="126"/>
      <c r="I9" s="126"/>
      <c r="J9" s="126"/>
      <c r="K9" s="126"/>
      <c r="L9" s="126"/>
      <c r="M9" s="126"/>
      <c r="N9" s="126"/>
      <c r="O9" s="126"/>
      <c r="P9" s="126"/>
      <c r="Q9" s="126"/>
      <c r="R9" s="126"/>
      <c r="S9" s="126"/>
      <c r="T9" s="126"/>
      <c r="U9" s="126"/>
      <c r="V9" s="126"/>
      <c r="W9" s="126"/>
      <c r="X9" s="126"/>
      <c r="Y9" s="126"/>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row>
    <row r="10" spans="1:271" ht="20.100000000000001" customHeight="1">
      <c r="A10" s="126"/>
      <c r="B10" s="131"/>
      <c r="C10" s="131"/>
      <c r="D10" s="131"/>
      <c r="E10" s="131"/>
      <c r="F10" s="131"/>
      <c r="G10" s="126"/>
      <c r="H10" s="126"/>
      <c r="I10" s="126"/>
      <c r="J10" s="126"/>
      <c r="K10" s="126"/>
      <c r="L10" s="126"/>
      <c r="M10" s="126"/>
      <c r="N10" s="126"/>
      <c r="O10" s="126"/>
      <c r="P10" s="126"/>
      <c r="Q10" s="126"/>
      <c r="R10" s="126"/>
      <c r="S10" s="126"/>
      <c r="T10" s="126"/>
      <c r="U10" s="126"/>
      <c r="V10" s="126"/>
      <c r="W10" s="126"/>
      <c r="X10" s="126"/>
      <c r="Y10" s="126"/>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row>
    <row r="11" spans="1:271" ht="20.100000000000001" customHeight="1">
      <c r="A11" s="126"/>
      <c r="B11" s="131"/>
      <c r="C11" s="131"/>
      <c r="D11" s="131"/>
      <c r="E11" s="131"/>
      <c r="F11" s="131"/>
      <c r="G11" s="126"/>
      <c r="H11" s="126"/>
      <c r="I11" s="126"/>
      <c r="J11" s="126"/>
      <c r="K11" s="126"/>
      <c r="L11" s="126"/>
      <c r="M11" s="126"/>
      <c r="N11" s="126"/>
      <c r="O11" s="126"/>
      <c r="P11" s="126"/>
      <c r="Q11" s="126"/>
      <c r="R11" s="126"/>
      <c r="S11" s="126"/>
      <c r="T11" s="126"/>
      <c r="U11" s="126"/>
      <c r="V11" s="126"/>
      <c r="W11" s="126"/>
      <c r="X11" s="126"/>
      <c r="Y11" s="126"/>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row>
    <row r="12" spans="1:271" ht="20.100000000000001" customHeight="1">
      <c r="A12" s="126"/>
      <c r="B12" s="131"/>
      <c r="C12" s="131"/>
      <c r="D12" s="131"/>
      <c r="E12" s="131"/>
      <c r="F12" s="131"/>
      <c r="G12" s="126"/>
      <c r="H12" s="126"/>
      <c r="I12" s="126"/>
      <c r="J12" s="126"/>
      <c r="K12" s="126"/>
      <c r="L12" s="126"/>
      <c r="M12" s="126"/>
      <c r="N12" s="126"/>
      <c r="O12" s="126"/>
      <c r="P12" s="126"/>
      <c r="Q12" s="126"/>
      <c r="R12" s="126"/>
      <c r="S12" s="126"/>
      <c r="T12" s="126"/>
      <c r="U12" s="126"/>
      <c r="V12" s="126"/>
      <c r="W12" s="126"/>
      <c r="X12" s="126"/>
      <c r="Y12" s="126"/>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row>
    <row r="13" spans="1:271" ht="20.100000000000001" customHeight="1">
      <c r="A13" s="126"/>
      <c r="B13" s="131"/>
      <c r="C13" s="131"/>
      <c r="D13" s="131"/>
      <c r="E13" s="131"/>
      <c r="F13" s="131"/>
      <c r="G13" s="126"/>
      <c r="H13" s="126"/>
      <c r="I13" s="126"/>
      <c r="J13" s="126"/>
      <c r="K13" s="126"/>
      <c r="L13" s="126"/>
      <c r="M13" s="126"/>
      <c r="N13" s="126"/>
      <c r="O13" s="126"/>
      <c r="P13" s="126"/>
      <c r="Q13" s="126"/>
      <c r="R13" s="126"/>
      <c r="S13" s="126"/>
      <c r="T13" s="126"/>
      <c r="U13" s="126"/>
      <c r="V13" s="126"/>
      <c r="W13" s="126"/>
      <c r="X13" s="126"/>
      <c r="Y13" s="126"/>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row>
    <row r="14" spans="1:271" ht="20.100000000000001" customHeight="1">
      <c r="A14" s="126"/>
      <c r="B14" s="131"/>
      <c r="C14" s="131"/>
      <c r="D14" s="131"/>
      <c r="E14" s="131"/>
      <c r="F14" s="131"/>
      <c r="G14" s="126"/>
      <c r="H14" s="126"/>
      <c r="I14" s="126"/>
      <c r="J14" s="126"/>
      <c r="K14" s="126"/>
      <c r="L14" s="126"/>
      <c r="M14" s="126"/>
      <c r="N14" s="126"/>
      <c r="O14" s="126"/>
      <c r="P14" s="126"/>
      <c r="Q14" s="126"/>
      <c r="R14" s="126"/>
      <c r="S14" s="126"/>
      <c r="T14" s="126"/>
      <c r="U14" s="126"/>
      <c r="V14" s="126"/>
      <c r="W14" s="126"/>
      <c r="X14" s="126"/>
      <c r="Y14" s="126"/>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row>
    <row r="15" spans="1:271" ht="20.100000000000001" customHeight="1">
      <c r="A15" s="126"/>
      <c r="B15" s="131"/>
      <c r="C15" s="131"/>
      <c r="D15" s="131"/>
      <c r="E15" s="131"/>
      <c r="F15" s="131"/>
      <c r="G15" s="126"/>
      <c r="H15" s="126"/>
      <c r="I15" s="126"/>
      <c r="J15" s="126"/>
      <c r="K15" s="126"/>
      <c r="L15" s="126"/>
      <c r="M15" s="126"/>
      <c r="N15" s="126"/>
      <c r="O15" s="126"/>
      <c r="P15" s="126"/>
      <c r="Q15" s="126"/>
      <c r="R15" s="126"/>
      <c r="S15" s="126"/>
      <c r="T15" s="126"/>
      <c r="U15" s="126"/>
      <c r="V15" s="126"/>
      <c r="W15" s="126"/>
      <c r="X15" s="126"/>
      <c r="Y15" s="126"/>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28"/>
      <c r="IX15" s="128"/>
      <c r="IY15" s="128"/>
      <c r="IZ15" s="128"/>
      <c r="JA15" s="128"/>
      <c r="JB15" s="128"/>
      <c r="JC15" s="128"/>
      <c r="JD15" s="128"/>
      <c r="JE15" s="128"/>
      <c r="JF15" s="128"/>
      <c r="JG15" s="128"/>
      <c r="JH15" s="128"/>
      <c r="JI15" s="128"/>
      <c r="JJ15" s="128"/>
      <c r="JK15" s="128"/>
    </row>
    <row r="16" spans="1:271" ht="34.5" customHeight="1">
      <c r="A16" s="126"/>
      <c r="B16" s="131"/>
      <c r="C16" s="131"/>
      <c r="D16" s="131"/>
      <c r="E16" s="131"/>
      <c r="F16" s="131"/>
      <c r="G16" s="126"/>
      <c r="H16" s="126"/>
      <c r="I16" s="126"/>
      <c r="J16" s="126"/>
      <c r="K16" s="126"/>
      <c r="L16" s="126"/>
      <c r="M16" s="126"/>
      <c r="N16" s="126"/>
      <c r="O16" s="126"/>
      <c r="P16" s="126"/>
      <c r="Q16" s="126"/>
      <c r="R16" s="126"/>
      <c r="S16" s="126"/>
      <c r="T16" s="126"/>
      <c r="U16" s="126"/>
      <c r="V16" s="126"/>
      <c r="W16" s="126"/>
      <c r="X16" s="126"/>
      <c r="Y16" s="126"/>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c r="IW16" s="128"/>
      <c r="IX16" s="128"/>
      <c r="IY16" s="128"/>
      <c r="IZ16" s="128"/>
      <c r="JA16" s="128"/>
      <c r="JB16" s="128"/>
      <c r="JC16" s="128"/>
      <c r="JD16" s="128"/>
      <c r="JE16" s="128"/>
      <c r="JF16" s="128"/>
      <c r="JG16" s="128"/>
      <c r="JH16" s="128"/>
      <c r="JI16" s="128"/>
      <c r="JJ16" s="128"/>
      <c r="JK16" s="128"/>
    </row>
    <row r="17" spans="1:271" ht="20.100000000000001" customHeight="1">
      <c r="A17" s="126"/>
      <c r="B17" s="149" t="s">
        <v>38</v>
      </c>
      <c r="C17" s="150"/>
      <c r="E17" s="126"/>
      <c r="F17" s="126"/>
      <c r="G17" s="126"/>
      <c r="H17" s="126"/>
      <c r="I17" s="126"/>
      <c r="J17" s="126"/>
      <c r="K17" s="126"/>
      <c r="L17" s="126"/>
      <c r="M17" s="126"/>
      <c r="N17" s="126"/>
      <c r="O17" s="126"/>
      <c r="P17" s="126"/>
      <c r="Q17" s="126"/>
      <c r="R17" s="126"/>
      <c r="S17" s="126"/>
      <c r="T17" s="126"/>
      <c r="U17" s="126"/>
      <c r="V17" s="126"/>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28"/>
      <c r="IX17" s="128"/>
      <c r="IY17" s="128"/>
      <c r="IZ17" s="128"/>
      <c r="JA17" s="128"/>
      <c r="JB17" s="128"/>
      <c r="JC17" s="128"/>
      <c r="JD17" s="128"/>
      <c r="JE17" s="128"/>
      <c r="JF17" s="128"/>
      <c r="JG17" s="128"/>
      <c r="JH17" s="128"/>
    </row>
    <row r="18" spans="1:271" ht="20.100000000000001" customHeight="1">
      <c r="A18" s="126"/>
      <c r="B18" s="151" t="s">
        <v>40</v>
      </c>
      <c r="C18" s="152"/>
      <c r="D18" s="147"/>
      <c r="E18" s="126"/>
      <c r="F18" s="126"/>
      <c r="G18" s="126"/>
      <c r="H18" s="126"/>
      <c r="I18" s="126"/>
      <c r="J18" s="126"/>
      <c r="K18" s="126"/>
      <c r="L18" s="126"/>
      <c r="M18" s="126"/>
      <c r="N18" s="126"/>
      <c r="O18" s="126"/>
      <c r="P18" s="126"/>
      <c r="Q18" s="126"/>
      <c r="R18" s="126"/>
      <c r="S18" s="126"/>
      <c r="T18" s="126"/>
      <c r="U18" s="126"/>
      <c r="V18" s="126"/>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c r="IX18" s="128"/>
      <c r="IY18" s="128"/>
      <c r="IZ18" s="128"/>
      <c r="JA18" s="128"/>
      <c r="JB18" s="128"/>
      <c r="JC18" s="128"/>
      <c r="JD18" s="128"/>
      <c r="JE18" s="128"/>
      <c r="JF18" s="128"/>
      <c r="JG18" s="128"/>
      <c r="JH18" s="128"/>
    </row>
    <row r="19" spans="1:271" ht="20.100000000000001" customHeight="1">
      <c r="A19" s="126"/>
      <c r="B19" s="137"/>
      <c r="C19" s="137"/>
      <c r="D19" s="137"/>
      <c r="E19" s="126"/>
      <c r="F19" s="126"/>
      <c r="G19" s="126"/>
      <c r="H19" s="126"/>
      <c r="I19" s="126"/>
      <c r="J19" s="126"/>
      <c r="K19" s="126"/>
      <c r="L19" s="126"/>
      <c r="M19" s="126"/>
      <c r="N19" s="126"/>
      <c r="O19" s="126"/>
      <c r="P19" s="126"/>
      <c r="Q19" s="126"/>
      <c r="R19" s="126"/>
      <c r="S19" s="126"/>
      <c r="T19" s="126"/>
      <c r="U19" s="126"/>
      <c r="V19" s="126"/>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c r="IX19" s="128"/>
      <c r="IY19" s="128"/>
      <c r="IZ19" s="128"/>
      <c r="JA19" s="128"/>
      <c r="JB19" s="128"/>
      <c r="JC19" s="128"/>
      <c r="JD19" s="128"/>
      <c r="JE19" s="128"/>
      <c r="JF19" s="128"/>
      <c r="JG19" s="128"/>
      <c r="JH19" s="128"/>
    </row>
    <row r="20" spans="1:271" ht="20.100000000000001" customHeight="1">
      <c r="A20" s="126"/>
      <c r="C20" s="128"/>
      <c r="D20" s="128"/>
      <c r="E20" s="128"/>
      <c r="F20" s="128"/>
      <c r="G20" s="126"/>
      <c r="H20" s="126"/>
      <c r="I20" s="126"/>
      <c r="J20" s="126"/>
      <c r="K20" s="126"/>
      <c r="L20" s="126"/>
      <c r="M20" s="126"/>
      <c r="N20" s="126"/>
      <c r="O20" s="126"/>
      <c r="P20" s="126"/>
      <c r="Q20" s="126"/>
      <c r="R20" s="126"/>
      <c r="S20" s="126"/>
      <c r="T20" s="126"/>
      <c r="U20" s="126"/>
      <c r="V20" s="126"/>
      <c r="W20" s="126"/>
      <c r="X20" s="126"/>
      <c r="Y20" s="126"/>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28"/>
      <c r="IX20" s="128"/>
      <c r="IY20" s="128"/>
      <c r="IZ20" s="128"/>
      <c r="JA20" s="128"/>
      <c r="JB20" s="128"/>
      <c r="JC20" s="128"/>
      <c r="JD20" s="128"/>
      <c r="JE20" s="128"/>
      <c r="JF20" s="128"/>
      <c r="JG20" s="128"/>
      <c r="JH20" s="128"/>
      <c r="JI20" s="128"/>
      <c r="JJ20" s="128"/>
      <c r="JK20" s="128"/>
    </row>
    <row r="21" spans="1:271" ht="20.100000000000001" customHeight="1">
      <c r="A21" s="126"/>
      <c r="B21" s="203" t="s">
        <v>41</v>
      </c>
      <c r="C21" s="203"/>
      <c r="D21" s="203"/>
      <c r="E21" s="203"/>
      <c r="F21" s="139" t="s">
        <v>24</v>
      </c>
      <c r="G21" s="126"/>
      <c r="H21" s="126"/>
      <c r="I21" s="126"/>
      <c r="J21" s="126"/>
      <c r="K21" s="126"/>
      <c r="L21" s="126"/>
      <c r="M21" s="126"/>
      <c r="N21" s="126"/>
      <c r="O21" s="126"/>
      <c r="P21" s="126"/>
      <c r="Q21" s="126"/>
      <c r="R21" s="126"/>
      <c r="S21" s="126"/>
      <c r="T21" s="126"/>
      <c r="U21" s="126"/>
      <c r="V21" s="126"/>
      <c r="W21" s="126"/>
      <c r="X21" s="126"/>
      <c r="Y21" s="126"/>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28"/>
      <c r="IX21" s="128"/>
      <c r="IY21" s="128"/>
      <c r="IZ21" s="128"/>
      <c r="JA21" s="128"/>
      <c r="JB21" s="128"/>
      <c r="JC21" s="128"/>
      <c r="JD21" s="128"/>
      <c r="JE21" s="128"/>
      <c r="JF21" s="128"/>
      <c r="JG21" s="128"/>
      <c r="JH21" s="128"/>
      <c r="JI21" s="128"/>
      <c r="JJ21" s="128"/>
      <c r="JK21" s="128"/>
    </row>
    <row r="22" spans="1:271" ht="20.100000000000001" customHeight="1">
      <c r="A22" s="126"/>
      <c r="B22" s="203"/>
      <c r="C22" s="203"/>
      <c r="D22" s="203"/>
      <c r="E22" s="203"/>
      <c r="F22" s="139" t="s">
        <v>25</v>
      </c>
      <c r="G22" s="126"/>
      <c r="H22" s="126"/>
      <c r="I22" s="126"/>
      <c r="J22" s="126"/>
      <c r="K22" s="126"/>
      <c r="L22" s="126"/>
      <c r="M22" s="126"/>
      <c r="N22" s="126"/>
      <c r="O22" s="126"/>
      <c r="P22" s="126"/>
      <c r="Q22" s="126"/>
      <c r="R22" s="126"/>
      <c r="S22" s="126"/>
      <c r="T22" s="126"/>
      <c r="U22" s="126"/>
      <c r="V22" s="126"/>
      <c r="W22" s="126"/>
      <c r="X22" s="126"/>
      <c r="Y22" s="126"/>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c r="IX22" s="128"/>
      <c r="IY22" s="128"/>
      <c r="IZ22" s="128"/>
      <c r="JA22" s="128"/>
      <c r="JB22" s="128"/>
      <c r="JC22" s="128"/>
      <c r="JD22" s="128"/>
      <c r="JE22" s="128"/>
      <c r="JF22" s="128"/>
      <c r="JG22" s="128"/>
      <c r="JH22" s="128"/>
      <c r="JI22" s="128"/>
      <c r="JJ22" s="128"/>
      <c r="JK22" s="128"/>
    </row>
    <row r="23" spans="1:271" ht="11.25">
      <c r="A23" s="126"/>
      <c r="B23" s="140"/>
      <c r="C23" s="140"/>
      <c r="D23" s="140"/>
      <c r="E23" s="140"/>
      <c r="F23" s="140"/>
      <c r="G23" s="126"/>
      <c r="H23" s="126"/>
      <c r="I23" s="126"/>
      <c r="J23" s="126"/>
      <c r="K23" s="126"/>
      <c r="L23" s="126"/>
      <c r="M23" s="126"/>
      <c r="N23" s="126"/>
      <c r="O23" s="126"/>
      <c r="P23" s="126"/>
      <c r="Q23" s="126"/>
      <c r="R23" s="126"/>
      <c r="S23" s="126"/>
      <c r="T23" s="126"/>
      <c r="U23" s="126"/>
      <c r="V23" s="126"/>
      <c r="W23" s="126"/>
      <c r="X23" s="126"/>
      <c r="Y23" s="126"/>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row>
    <row r="24" spans="1:271" ht="11.25">
      <c r="A24" s="126"/>
      <c r="B24" s="141" t="s">
        <v>119</v>
      </c>
      <c r="C24" s="142"/>
      <c r="D24" s="142"/>
      <c r="E24" s="142"/>
      <c r="F24" s="142"/>
      <c r="G24" s="126"/>
      <c r="H24" s="126"/>
      <c r="I24" s="126"/>
      <c r="J24" s="126"/>
      <c r="K24" s="126"/>
      <c r="L24" s="126"/>
      <c r="M24" s="126"/>
      <c r="N24" s="126"/>
      <c r="O24" s="126"/>
      <c r="P24" s="126"/>
      <c r="Q24" s="126"/>
      <c r="R24" s="126"/>
      <c r="S24" s="126"/>
      <c r="T24" s="126"/>
      <c r="U24" s="126"/>
      <c r="V24" s="126"/>
      <c r="W24" s="126"/>
      <c r="X24" s="126"/>
      <c r="Y24" s="126"/>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c r="JC24" s="128"/>
      <c r="JD24" s="128"/>
      <c r="JE24" s="128"/>
      <c r="JF24" s="128"/>
      <c r="JG24" s="128"/>
      <c r="JH24" s="128"/>
      <c r="JI24" s="128"/>
      <c r="JJ24" s="128"/>
      <c r="JK24" s="128"/>
    </row>
    <row r="25" spans="1:271" ht="20.100000000000001"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row>
    <row r="26" spans="1:271" ht="20.100000000000001"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c r="IW26" s="128"/>
      <c r="IX26" s="128"/>
      <c r="IY26" s="128"/>
      <c r="IZ26" s="128"/>
      <c r="JA26" s="128"/>
      <c r="JB26" s="128"/>
      <c r="JC26" s="128"/>
      <c r="JD26" s="128"/>
      <c r="JE26" s="128"/>
      <c r="JF26" s="128"/>
      <c r="JG26" s="128"/>
      <c r="JH26" s="128"/>
      <c r="JI26" s="128"/>
      <c r="JJ26" s="128"/>
      <c r="JK26" s="128"/>
    </row>
    <row r="27" spans="1:271" ht="20.100000000000001" customHeight="1">
      <c r="A27" s="126"/>
      <c r="B27" s="126"/>
      <c r="C27" s="147"/>
      <c r="D27" s="147"/>
      <c r="E27" s="126"/>
      <c r="F27" s="126"/>
      <c r="G27" s="126"/>
      <c r="H27" s="126"/>
      <c r="I27" s="126"/>
      <c r="J27" s="126"/>
      <c r="K27" s="126"/>
      <c r="L27" s="126"/>
      <c r="M27" s="126"/>
      <c r="N27" s="126"/>
      <c r="O27" s="126"/>
      <c r="P27" s="126"/>
      <c r="Q27" s="126"/>
      <c r="R27" s="126"/>
      <c r="S27" s="126"/>
      <c r="T27" s="126"/>
      <c r="U27" s="126"/>
      <c r="V27" s="126"/>
      <c r="W27" s="126"/>
      <c r="X27" s="126"/>
      <c r="Y27" s="126"/>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c r="IW27" s="128"/>
      <c r="IX27" s="128"/>
      <c r="IY27" s="128"/>
      <c r="IZ27" s="128"/>
      <c r="JA27" s="128"/>
      <c r="JB27" s="128"/>
      <c r="JC27" s="128"/>
      <c r="JD27" s="128"/>
      <c r="JE27" s="128"/>
      <c r="JF27" s="128"/>
      <c r="JG27" s="128"/>
      <c r="JH27" s="128"/>
      <c r="JI27" s="128"/>
      <c r="JJ27" s="128"/>
      <c r="JK27" s="128"/>
    </row>
    <row r="28" spans="1:271" ht="20.100000000000001"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c r="IW28" s="128"/>
      <c r="IX28" s="128"/>
      <c r="IY28" s="128"/>
      <c r="IZ28" s="128"/>
      <c r="JA28" s="128"/>
      <c r="JB28" s="128"/>
      <c r="JC28" s="128"/>
      <c r="JD28" s="128"/>
      <c r="JE28" s="128"/>
      <c r="JF28" s="128"/>
      <c r="JG28" s="128"/>
      <c r="JH28" s="128"/>
      <c r="JI28" s="128"/>
      <c r="JJ28" s="128"/>
      <c r="JK28" s="128"/>
    </row>
    <row r="29" spans="1:271" ht="20.100000000000001"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c r="IW29" s="128"/>
      <c r="IX29" s="128"/>
      <c r="IY29" s="128"/>
      <c r="IZ29" s="128"/>
      <c r="JA29" s="128"/>
      <c r="JB29" s="128"/>
      <c r="JC29" s="128"/>
      <c r="JD29" s="128"/>
      <c r="JE29" s="128"/>
      <c r="JF29" s="128"/>
      <c r="JG29" s="128"/>
      <c r="JH29" s="128"/>
      <c r="JI29" s="128"/>
      <c r="JJ29" s="128"/>
      <c r="JK29" s="128"/>
    </row>
    <row r="30" spans="1:271" ht="20.100000000000001" customHeight="1">
      <c r="A30" s="126"/>
      <c r="B30" s="126"/>
      <c r="C30" s="126"/>
      <c r="D30" s="126"/>
      <c r="E30" s="126"/>
      <c r="F30" s="145"/>
      <c r="G30" s="126"/>
      <c r="H30" s="126"/>
      <c r="I30" s="126"/>
      <c r="J30" s="126"/>
      <c r="K30" s="126"/>
      <c r="L30" s="126"/>
      <c r="M30" s="126"/>
      <c r="N30" s="126"/>
      <c r="O30" s="126"/>
      <c r="P30" s="126"/>
      <c r="Q30" s="126"/>
      <c r="R30" s="126"/>
      <c r="S30" s="126"/>
      <c r="T30" s="126"/>
      <c r="U30" s="126"/>
      <c r="V30" s="126"/>
      <c r="W30" s="126"/>
      <c r="X30" s="126"/>
      <c r="Y30" s="126"/>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c r="IW30" s="128"/>
      <c r="IX30" s="128"/>
      <c r="IY30" s="128"/>
      <c r="IZ30" s="128"/>
      <c r="JA30" s="128"/>
      <c r="JB30" s="128"/>
      <c r="JC30" s="128"/>
      <c r="JD30" s="128"/>
      <c r="JE30" s="128"/>
      <c r="JF30" s="128"/>
      <c r="JG30" s="128"/>
      <c r="JH30" s="128"/>
      <c r="JI30" s="128"/>
      <c r="JJ30" s="128"/>
      <c r="JK30" s="128"/>
    </row>
    <row r="31" spans="1:271" ht="20.100000000000001" customHeight="1">
      <c r="A31" s="126"/>
      <c r="B31" s="126"/>
      <c r="C31" s="126"/>
      <c r="D31" s="126"/>
      <c r="E31" s="126"/>
      <c r="F31" s="145"/>
      <c r="G31" s="126"/>
      <c r="H31" s="126"/>
      <c r="I31" s="126"/>
      <c r="J31" s="126"/>
      <c r="K31" s="126"/>
      <c r="L31" s="126"/>
      <c r="M31" s="126"/>
      <c r="N31" s="126"/>
      <c r="O31" s="126"/>
      <c r="P31" s="126"/>
      <c r="Q31" s="126"/>
      <c r="R31" s="126"/>
      <c r="S31" s="126"/>
      <c r="T31" s="126"/>
      <c r="U31" s="126"/>
      <c r="V31" s="126"/>
      <c r="W31" s="126"/>
      <c r="X31" s="126"/>
      <c r="Y31" s="126"/>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c r="IX31" s="128"/>
      <c r="IY31" s="128"/>
      <c r="IZ31" s="128"/>
      <c r="JA31" s="128"/>
      <c r="JB31" s="128"/>
      <c r="JC31" s="128"/>
      <c r="JD31" s="128"/>
      <c r="JE31" s="128"/>
      <c r="JF31" s="128"/>
      <c r="JG31" s="128"/>
      <c r="JH31" s="128"/>
      <c r="JI31" s="128"/>
      <c r="JJ31" s="128"/>
      <c r="JK31" s="128"/>
    </row>
    <row r="32" spans="1:271" ht="20.100000000000001" customHeight="1">
      <c r="A32" s="126"/>
      <c r="B32" s="126"/>
      <c r="C32" s="126"/>
      <c r="D32" s="126"/>
      <c r="E32" s="126"/>
      <c r="Q32" s="126"/>
      <c r="R32" s="126"/>
      <c r="S32" s="126"/>
      <c r="T32" s="126"/>
      <c r="U32" s="126"/>
      <c r="V32" s="126"/>
      <c r="W32" s="126"/>
      <c r="X32" s="126"/>
      <c r="Y32" s="126"/>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c r="IW32" s="128"/>
      <c r="IX32" s="128"/>
      <c r="IY32" s="128"/>
      <c r="IZ32" s="128"/>
      <c r="JA32" s="128"/>
      <c r="JB32" s="128"/>
      <c r="JC32" s="128"/>
      <c r="JD32" s="128"/>
      <c r="JE32" s="128"/>
      <c r="JF32" s="128"/>
      <c r="JG32" s="128"/>
      <c r="JH32" s="128"/>
      <c r="JI32" s="128"/>
      <c r="JJ32" s="128"/>
      <c r="JK32" s="128"/>
    </row>
    <row r="33" spans="1:271" ht="20.100000000000001" customHeight="1">
      <c r="A33" s="126"/>
      <c r="B33" s="126"/>
      <c r="C33" s="126"/>
      <c r="D33" s="126"/>
      <c r="E33" s="126"/>
      <c r="Q33" s="126"/>
      <c r="R33" s="126"/>
      <c r="S33" s="126"/>
      <c r="T33" s="126"/>
      <c r="U33" s="126"/>
      <c r="V33" s="126"/>
      <c r="W33" s="126"/>
      <c r="X33" s="126"/>
      <c r="Y33" s="126"/>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c r="IW33" s="128"/>
      <c r="IX33" s="128"/>
      <c r="IY33" s="128"/>
      <c r="IZ33" s="128"/>
      <c r="JA33" s="128"/>
      <c r="JB33" s="128"/>
      <c r="JC33" s="128"/>
      <c r="JD33" s="128"/>
      <c r="JE33" s="128"/>
      <c r="JF33" s="128"/>
      <c r="JG33" s="128"/>
      <c r="JH33" s="128"/>
      <c r="JI33" s="128"/>
      <c r="JJ33" s="128"/>
      <c r="JK33" s="128"/>
    </row>
    <row r="34" spans="1:271" ht="20.100000000000001" customHeight="1">
      <c r="A34" s="126"/>
      <c r="B34" s="126"/>
      <c r="C34" s="126"/>
      <c r="D34" s="126"/>
      <c r="E34" s="126"/>
      <c r="F34" s="146"/>
      <c r="G34" s="126"/>
      <c r="H34" s="126"/>
      <c r="I34" s="126"/>
      <c r="J34" s="126"/>
      <c r="K34" s="126"/>
      <c r="L34" s="126"/>
      <c r="M34" s="126"/>
      <c r="N34" s="126"/>
      <c r="O34" s="126"/>
      <c r="P34" s="126"/>
      <c r="Q34" s="126"/>
      <c r="R34" s="126"/>
      <c r="S34" s="126"/>
      <c r="T34" s="126"/>
      <c r="U34" s="126"/>
      <c r="V34" s="126"/>
      <c r="W34" s="126"/>
      <c r="X34" s="126"/>
      <c r="Y34" s="126"/>
      <c r="Z34" s="126"/>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row>
    <row r="35" spans="1:271" ht="20.100000000000001"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row>
    <row r="36" spans="1:271" ht="20.100000000000001"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row>
    <row r="37" spans="1:271" ht="20.100000000000001"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row>
    <row r="38" spans="1:271" ht="20.10000000000000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row>
    <row r="39" spans="1:271" ht="20.100000000000001" customHeight="1">
      <c r="A39" s="126"/>
      <c r="B39" s="126"/>
      <c r="C39" s="147"/>
      <c r="D39" s="147"/>
      <c r="E39" s="126"/>
      <c r="F39" s="126"/>
      <c r="G39" s="126"/>
      <c r="H39" s="126"/>
      <c r="I39" s="126"/>
      <c r="J39" s="126"/>
      <c r="K39" s="126"/>
      <c r="L39" s="126"/>
      <c r="M39" s="126"/>
      <c r="N39" s="126"/>
      <c r="O39" s="126"/>
      <c r="P39" s="126"/>
      <c r="Q39" s="126"/>
      <c r="R39" s="126"/>
      <c r="S39" s="126"/>
      <c r="T39" s="126"/>
      <c r="U39" s="126"/>
      <c r="V39" s="126"/>
      <c r="W39" s="126"/>
      <c r="X39" s="126"/>
      <c r="Y39" s="126"/>
      <c r="Z39" s="126"/>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row>
    <row r="40" spans="1:271" ht="20.100000000000001"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row>
    <row r="41" spans="1:271" ht="20.100000000000001"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row>
    <row r="42" spans="1:271" ht="20.100000000000001"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c r="HJ42" s="128"/>
      <c r="HK42" s="128"/>
    </row>
    <row r="43" spans="1:271" ht="20.100000000000001"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row>
    <row r="44" spans="1:271" ht="20.100000000000001"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row>
    <row r="45" spans="1:271" ht="20.100000000000001"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row>
    <row r="46" spans="1:271" ht="20.100000000000001"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row>
    <row r="47" spans="1:271" ht="20.100000000000001"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row>
    <row r="48" spans="1:271" ht="20.100000000000001" customHeight="1">
      <c r="A48" s="126"/>
      <c r="B48" s="126"/>
      <c r="C48" s="147"/>
      <c r="D48" s="147"/>
      <c r="E48" s="126"/>
      <c r="F48" s="126"/>
      <c r="G48" s="126"/>
      <c r="H48" s="126"/>
      <c r="I48" s="126"/>
      <c r="J48" s="126"/>
      <c r="K48" s="126"/>
      <c r="L48" s="126"/>
      <c r="M48" s="126"/>
      <c r="N48" s="126"/>
      <c r="O48" s="126"/>
      <c r="P48" s="126"/>
      <c r="Q48" s="126"/>
      <c r="R48" s="126"/>
      <c r="S48" s="126"/>
      <c r="T48" s="126"/>
      <c r="U48" s="126"/>
      <c r="V48" s="126"/>
      <c r="W48" s="126"/>
      <c r="X48" s="126"/>
      <c r="Y48" s="126"/>
      <c r="Z48" s="126"/>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row>
    <row r="49" spans="1:219" ht="20.100000000000001"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row>
    <row r="50" spans="1:219" ht="20.100000000000001"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row>
    <row r="51" spans="1:219" ht="20.100000000000001"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row>
    <row r="52" spans="1:219" ht="20.100000000000001"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row>
    <row r="53" spans="1:219" ht="20.100000000000001"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row>
    <row r="54" spans="1:219" ht="20.100000000000001"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row>
    <row r="55" spans="1:219" ht="20.100000000000001"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row>
    <row r="56" spans="1:219" ht="20.100000000000001"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row>
    <row r="57" spans="1:219" ht="20.100000000000001"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row>
    <row r="58" spans="1:219" ht="20.100000000000001"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row>
    <row r="59" spans="1:219" ht="20.100000000000001"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row>
    <row r="60" spans="1:219" ht="20.100000000000001"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c r="HG60" s="128"/>
      <c r="HH60" s="128"/>
      <c r="HI60" s="128"/>
      <c r="HJ60" s="128"/>
      <c r="HK60" s="128"/>
    </row>
    <row r="61" spans="1:219" ht="20.100000000000001"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row>
    <row r="62" spans="1:219" ht="20.100000000000001"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c r="HG62" s="128"/>
      <c r="HH62" s="128"/>
      <c r="HI62" s="128"/>
      <c r="HJ62" s="128"/>
      <c r="HK62" s="128"/>
    </row>
    <row r="63" spans="1:219" ht="20.100000000000001"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28"/>
      <c r="GB63" s="128"/>
      <c r="GC63" s="128"/>
      <c r="GD63" s="128"/>
      <c r="GE63" s="128"/>
      <c r="GF63" s="128"/>
      <c r="GG63" s="128"/>
      <c r="GH63" s="128"/>
      <c r="GI63" s="128"/>
      <c r="GJ63" s="128"/>
      <c r="GK63" s="128"/>
      <c r="GL63" s="128"/>
      <c r="GM63" s="128"/>
      <c r="GN63" s="128"/>
      <c r="GO63" s="128"/>
      <c r="GP63" s="128"/>
      <c r="GQ63" s="128"/>
      <c r="GR63" s="128"/>
      <c r="GS63" s="128"/>
      <c r="GT63" s="128"/>
      <c r="GU63" s="128"/>
      <c r="GV63" s="128"/>
      <c r="GW63" s="128"/>
      <c r="GX63" s="128"/>
      <c r="GY63" s="128"/>
      <c r="GZ63" s="128"/>
      <c r="HA63" s="128"/>
      <c r="HB63" s="128"/>
      <c r="HC63" s="128"/>
      <c r="HD63" s="128"/>
      <c r="HE63" s="128"/>
      <c r="HF63" s="128"/>
      <c r="HG63" s="128"/>
      <c r="HH63" s="128"/>
      <c r="HI63" s="128"/>
      <c r="HJ63" s="128"/>
      <c r="HK63" s="128"/>
    </row>
    <row r="64" spans="1:219" ht="20.100000000000001"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row>
    <row r="65" spans="1:219" ht="20.100000000000001"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c r="HG65" s="128"/>
      <c r="HH65" s="128"/>
      <c r="HI65" s="128"/>
      <c r="HJ65" s="128"/>
      <c r="HK65" s="128"/>
    </row>
    <row r="66" spans="1:219" ht="20.100000000000001"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row>
    <row r="67" spans="1:219" ht="20.100000000000001"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row>
    <row r="68" spans="1:219" ht="20.100000000000001"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row>
    <row r="69" spans="1:219" ht="20.100000000000001"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row>
    <row r="70" spans="1:219" ht="20.100000000000001"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row>
    <row r="71" spans="1:219" ht="20.100000000000001"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8"/>
      <c r="FF71" s="128"/>
      <c r="FG71" s="128"/>
      <c r="FH71" s="128"/>
      <c r="FI71" s="128"/>
      <c r="FJ71" s="128"/>
      <c r="FK71" s="128"/>
      <c r="FL71" s="128"/>
      <c r="FM71" s="128"/>
      <c r="FN71" s="128"/>
      <c r="FO71" s="128"/>
      <c r="FP71" s="128"/>
      <c r="FQ71" s="128"/>
      <c r="FR71" s="128"/>
      <c r="FS71" s="128"/>
      <c r="FT71" s="128"/>
      <c r="FU71" s="128"/>
      <c r="FV71" s="128"/>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c r="HG71" s="128"/>
      <c r="HH71" s="128"/>
      <c r="HI71" s="128"/>
      <c r="HJ71" s="128"/>
      <c r="HK71" s="128"/>
    </row>
    <row r="72" spans="1:219" ht="20.100000000000001"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row>
    <row r="73" spans="1:219" ht="20.100000000000001"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c r="HG73" s="128"/>
      <c r="HH73" s="128"/>
      <c r="HI73" s="128"/>
      <c r="HJ73" s="128"/>
      <c r="HK73" s="128"/>
    </row>
    <row r="74" spans="1:219" ht="20.100000000000001"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c r="HG74" s="128"/>
      <c r="HH74" s="128"/>
      <c r="HI74" s="128"/>
      <c r="HJ74" s="128"/>
      <c r="HK74" s="128"/>
    </row>
    <row r="75" spans="1:219" ht="20.100000000000001"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c r="HG75" s="128"/>
      <c r="HH75" s="128"/>
      <c r="HI75" s="128"/>
      <c r="HJ75" s="128"/>
      <c r="HK75" s="128"/>
    </row>
    <row r="76" spans="1:219" ht="20.100000000000001"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row>
    <row r="77" spans="1:219" ht="20.100000000000001"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row>
    <row r="78" spans="1:219" ht="20.100000000000001"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c r="HG78" s="128"/>
      <c r="HH78" s="128"/>
      <c r="HI78" s="128"/>
      <c r="HJ78" s="128"/>
      <c r="HK78" s="128"/>
    </row>
    <row r="79" spans="1:219" ht="20.100000000000001"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128"/>
      <c r="GB79" s="128"/>
      <c r="GC79" s="128"/>
      <c r="GD79" s="128"/>
      <c r="GE79" s="128"/>
      <c r="GF79" s="128"/>
      <c r="GG79" s="128"/>
      <c r="GH79" s="128"/>
      <c r="GI79" s="128"/>
      <c r="GJ79" s="128"/>
      <c r="GK79" s="128"/>
      <c r="GL79" s="128"/>
      <c r="GM79" s="128"/>
      <c r="GN79" s="128"/>
      <c r="GO79" s="128"/>
      <c r="GP79" s="128"/>
      <c r="GQ79" s="128"/>
      <c r="GR79" s="128"/>
      <c r="GS79" s="128"/>
      <c r="GT79" s="128"/>
      <c r="GU79" s="128"/>
      <c r="GV79" s="128"/>
      <c r="GW79" s="128"/>
      <c r="GX79" s="128"/>
      <c r="GY79" s="128"/>
      <c r="GZ79" s="128"/>
      <c r="HA79" s="128"/>
      <c r="HB79" s="128"/>
      <c r="HC79" s="128"/>
      <c r="HD79" s="128"/>
      <c r="HE79" s="128"/>
      <c r="HF79" s="128"/>
      <c r="HG79" s="128"/>
      <c r="HH79" s="128"/>
      <c r="HI79" s="128"/>
      <c r="HJ79" s="128"/>
      <c r="HK79" s="128"/>
    </row>
    <row r="80" spans="1:219" ht="20.100000000000001"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row>
    <row r="81" spans="1:219" ht="20.100000000000001"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row>
    <row r="82" spans="1:219" ht="20.100000000000001"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row>
    <row r="83" spans="1:219" ht="20.100000000000001"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row>
    <row r="84" spans="1:219" ht="20.100000000000001"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row>
    <row r="85" spans="1:219" ht="20.100000000000001"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row>
    <row r="86" spans="1:219" ht="20.100000000000001"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row>
    <row r="87" spans="1:219" ht="20.100000000000001"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row>
    <row r="88" spans="1:219" ht="20.100000000000001"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row>
    <row r="89" spans="1:219" ht="20.100000000000001"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row>
    <row r="90" spans="1:219" ht="20.100000000000001"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c r="GR90" s="128"/>
      <c r="GS90" s="128"/>
      <c r="GT90" s="128"/>
      <c r="GU90" s="128"/>
      <c r="GV90" s="128"/>
      <c r="GW90" s="128"/>
    </row>
    <row r="91" spans="1:219" ht="20.100000000000001"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row>
    <row r="92" spans="1:219" ht="20.100000000000001"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row>
    <row r="93" spans="1:219" ht="20.100000000000001"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row>
    <row r="94" spans="1:219" ht="20.100000000000001"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row>
    <row r="95" spans="1:219" ht="20.100000000000001"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row>
    <row r="96" spans="1:219" ht="20.100000000000001"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c r="GS96" s="128"/>
      <c r="GT96" s="128"/>
      <c r="GU96" s="128"/>
      <c r="GV96" s="128"/>
      <c r="GW96" s="128"/>
    </row>
    <row r="97" spans="1:205" ht="20.100000000000001"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row>
    <row r="98" spans="1:205" ht="20.100000000000001"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row>
    <row r="99" spans="1:205" ht="20.100000000000001"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row>
    <row r="100" spans="1:205" ht="20.100000000000001"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row>
    <row r="101" spans="1:205" ht="20.100000000000001"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row>
    <row r="102" spans="1:205" ht="20.100000000000001"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c r="GR102" s="128"/>
      <c r="GS102" s="128"/>
      <c r="GT102" s="128"/>
      <c r="GU102" s="128"/>
      <c r="GV102" s="128"/>
      <c r="GW102" s="128"/>
    </row>
    <row r="103" spans="1:205" ht="20.100000000000001"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c r="GR103" s="128"/>
      <c r="GS103" s="128"/>
      <c r="GT103" s="128"/>
      <c r="GU103" s="128"/>
      <c r="GV103" s="128"/>
      <c r="GW103" s="128"/>
    </row>
    <row r="104" spans="1:205" ht="20.100000000000001"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row>
    <row r="105" spans="1:205" ht="20.100000000000001"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row>
    <row r="106" spans="1:205" ht="20.100000000000001"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row>
    <row r="107" spans="1:205" ht="20.100000000000001"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c r="GR107" s="128"/>
      <c r="GS107" s="128"/>
      <c r="GT107" s="128"/>
      <c r="GU107" s="128"/>
      <c r="GV107" s="128"/>
      <c r="GW107" s="128"/>
    </row>
    <row r="108" spans="1:205" ht="20.100000000000001"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row>
    <row r="109" spans="1:205" ht="20.100000000000001"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c r="GR109" s="128"/>
      <c r="GS109" s="128"/>
      <c r="GT109" s="128"/>
      <c r="GU109" s="128"/>
      <c r="GV109" s="128"/>
      <c r="GW109" s="128"/>
    </row>
    <row r="110" spans="1:205" ht="20.100000000000001"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row>
    <row r="111" spans="1:205" ht="20.100000000000001"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row>
    <row r="112" spans="1:205" ht="20.100000000000001"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row>
    <row r="113" spans="1:205" ht="20.100000000000001"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row>
    <row r="114" spans="1:205" ht="20.100000000000001"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c r="GR114" s="128"/>
      <c r="GS114" s="128"/>
      <c r="GT114" s="128"/>
      <c r="GU114" s="128"/>
      <c r="GV114" s="128"/>
      <c r="GW114" s="128"/>
    </row>
    <row r="115" spans="1:205" ht="20.100000000000001"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row>
    <row r="116" spans="1:205" ht="20.100000000000001"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c r="DP116" s="128"/>
      <c r="DQ116" s="128"/>
      <c r="DR116" s="128"/>
      <c r="DS116" s="128"/>
      <c r="DT116" s="128"/>
      <c r="DU116" s="128"/>
      <c r="DV116" s="128"/>
      <c r="DW116" s="128"/>
      <c r="DX116" s="128"/>
      <c r="DY116" s="128"/>
      <c r="DZ116" s="128"/>
      <c r="EA116" s="128"/>
      <c r="EB116" s="128"/>
      <c r="EC116" s="128"/>
      <c r="ED116" s="128"/>
      <c r="EE116" s="128"/>
      <c r="EF116" s="128"/>
      <c r="EG116" s="128"/>
      <c r="EH116" s="128"/>
      <c r="EI116" s="128"/>
      <c r="EJ116" s="128"/>
      <c r="EK116" s="128"/>
      <c r="EL116" s="128"/>
      <c r="EM116" s="128"/>
      <c r="EN116" s="128"/>
      <c r="EO116" s="128"/>
      <c r="EP116" s="128"/>
      <c r="EQ116" s="128"/>
      <c r="ER116" s="128"/>
      <c r="ES116" s="128"/>
      <c r="ET116" s="128"/>
      <c r="EU116" s="128"/>
      <c r="EV116" s="128"/>
      <c r="EW116" s="128"/>
      <c r="EX116" s="128"/>
      <c r="EY116" s="128"/>
      <c r="EZ116" s="128"/>
      <c r="FA116" s="128"/>
      <c r="FB116" s="128"/>
      <c r="FC116" s="128"/>
      <c r="FD116" s="128"/>
      <c r="FE116" s="128"/>
      <c r="FF116" s="128"/>
      <c r="FG116" s="128"/>
      <c r="FH116" s="128"/>
      <c r="FI116" s="128"/>
      <c r="FJ116" s="128"/>
      <c r="FK116" s="128"/>
      <c r="FL116" s="128"/>
      <c r="FM116" s="128"/>
      <c r="FN116" s="128"/>
      <c r="FO116" s="128"/>
      <c r="FP116" s="128"/>
      <c r="FQ116" s="128"/>
      <c r="FR116" s="128"/>
      <c r="FS116" s="128"/>
      <c r="FT116" s="128"/>
      <c r="FU116" s="128"/>
      <c r="FV116" s="128"/>
      <c r="FW116" s="128"/>
      <c r="FX116" s="128"/>
      <c r="FY116" s="128"/>
      <c r="FZ116" s="128"/>
      <c r="GA116" s="128"/>
      <c r="GB116" s="128"/>
      <c r="GC116" s="128"/>
      <c r="GD116" s="128"/>
      <c r="GE116" s="128"/>
      <c r="GF116" s="128"/>
      <c r="GG116" s="128"/>
      <c r="GH116" s="128"/>
      <c r="GI116" s="128"/>
      <c r="GJ116" s="128"/>
      <c r="GK116" s="128"/>
      <c r="GL116" s="128"/>
      <c r="GM116" s="128"/>
      <c r="GN116" s="128"/>
      <c r="GO116" s="128"/>
      <c r="GP116" s="128"/>
      <c r="GQ116" s="128"/>
      <c r="GR116" s="128"/>
      <c r="GS116" s="128"/>
      <c r="GT116" s="128"/>
      <c r="GU116" s="128"/>
      <c r="GV116" s="128"/>
      <c r="GW116" s="128"/>
    </row>
    <row r="117" spans="1:205" ht="20.100000000000001"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row>
    <row r="118" spans="1:205" ht="20.100000000000001"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c r="DP118" s="128"/>
      <c r="DQ118" s="128"/>
      <c r="DR118" s="128"/>
      <c r="DS118" s="128"/>
      <c r="DT118" s="128"/>
      <c r="DU118" s="128"/>
      <c r="DV118" s="128"/>
      <c r="DW118" s="128"/>
      <c r="DX118" s="128"/>
      <c r="DY118" s="128"/>
      <c r="DZ118" s="128"/>
      <c r="EA118" s="128"/>
      <c r="EB118" s="128"/>
      <c r="EC118" s="128"/>
      <c r="ED118" s="128"/>
      <c r="EE118" s="128"/>
      <c r="EF118" s="128"/>
      <c r="EG118" s="128"/>
      <c r="EH118" s="128"/>
      <c r="EI118" s="128"/>
      <c r="EJ118" s="128"/>
      <c r="EK118" s="128"/>
      <c r="EL118" s="128"/>
      <c r="EM118" s="128"/>
      <c r="EN118" s="128"/>
      <c r="EO118" s="128"/>
      <c r="EP118" s="128"/>
      <c r="EQ118" s="128"/>
      <c r="ER118" s="128"/>
      <c r="ES118" s="128"/>
      <c r="ET118" s="128"/>
      <c r="EU118" s="128"/>
      <c r="EV118" s="128"/>
      <c r="EW118" s="128"/>
      <c r="EX118" s="128"/>
      <c r="EY118" s="128"/>
      <c r="EZ118" s="128"/>
      <c r="FA118" s="128"/>
      <c r="FB118" s="128"/>
      <c r="FC118" s="128"/>
      <c r="FD118" s="128"/>
      <c r="FE118" s="128"/>
      <c r="FF118" s="128"/>
      <c r="FG118" s="128"/>
      <c r="FH118" s="128"/>
      <c r="FI118" s="128"/>
      <c r="FJ118" s="128"/>
      <c r="FK118" s="128"/>
      <c r="FL118" s="128"/>
      <c r="FM118" s="128"/>
      <c r="FN118" s="128"/>
      <c r="FO118" s="128"/>
      <c r="FP118" s="128"/>
      <c r="FQ118" s="128"/>
      <c r="FR118" s="128"/>
      <c r="FS118" s="128"/>
      <c r="FT118" s="128"/>
      <c r="FU118" s="128"/>
      <c r="FV118" s="128"/>
      <c r="FW118" s="128"/>
      <c r="FX118" s="128"/>
      <c r="FY118" s="128"/>
      <c r="FZ118" s="128"/>
      <c r="GA118" s="128"/>
      <c r="GB118" s="128"/>
      <c r="GC118" s="128"/>
      <c r="GD118" s="128"/>
      <c r="GE118" s="128"/>
      <c r="GF118" s="128"/>
      <c r="GG118" s="128"/>
      <c r="GH118" s="128"/>
      <c r="GI118" s="128"/>
      <c r="GJ118" s="128"/>
      <c r="GK118" s="128"/>
      <c r="GL118" s="128"/>
      <c r="GM118" s="128"/>
      <c r="GN118" s="128"/>
      <c r="GO118" s="128"/>
      <c r="GP118" s="128"/>
      <c r="GQ118" s="128"/>
      <c r="GR118" s="128"/>
      <c r="GS118" s="128"/>
      <c r="GT118" s="128"/>
      <c r="GU118" s="128"/>
      <c r="GV118" s="128"/>
      <c r="GW118" s="128"/>
    </row>
    <row r="119" spans="1:205" ht="20.100000000000001"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8"/>
      <c r="EU119" s="128"/>
      <c r="EV119" s="128"/>
      <c r="EW119" s="128"/>
      <c r="EX119" s="128"/>
      <c r="EY119" s="128"/>
      <c r="EZ119" s="128"/>
      <c r="FA119" s="128"/>
      <c r="FB119" s="128"/>
      <c r="FC119" s="128"/>
      <c r="FD119" s="128"/>
      <c r="FE119" s="128"/>
      <c r="FF119" s="128"/>
      <c r="FG119" s="128"/>
      <c r="FH119" s="128"/>
      <c r="FI119" s="128"/>
      <c r="FJ119" s="128"/>
      <c r="FK119" s="128"/>
      <c r="FL119" s="128"/>
      <c r="FM119" s="128"/>
      <c r="FN119" s="128"/>
      <c r="FO119" s="128"/>
      <c r="FP119" s="128"/>
      <c r="FQ119" s="128"/>
      <c r="FR119" s="128"/>
      <c r="FS119" s="128"/>
      <c r="FT119" s="128"/>
      <c r="FU119" s="128"/>
      <c r="FV119" s="128"/>
      <c r="FW119" s="128"/>
      <c r="FX119" s="128"/>
      <c r="FY119" s="128"/>
      <c r="FZ119" s="128"/>
      <c r="GA119" s="128"/>
      <c r="GB119" s="128"/>
      <c r="GC119" s="128"/>
      <c r="GD119" s="128"/>
      <c r="GE119" s="128"/>
      <c r="GF119" s="128"/>
      <c r="GG119" s="128"/>
      <c r="GH119" s="128"/>
      <c r="GI119" s="128"/>
      <c r="GJ119" s="128"/>
      <c r="GK119" s="128"/>
      <c r="GL119" s="128"/>
      <c r="GM119" s="128"/>
      <c r="GN119" s="128"/>
      <c r="GO119" s="128"/>
      <c r="GP119" s="128"/>
      <c r="GQ119" s="128"/>
      <c r="GR119" s="128"/>
      <c r="GS119" s="128"/>
      <c r="GT119" s="128"/>
      <c r="GU119" s="128"/>
      <c r="GV119" s="128"/>
      <c r="GW119" s="128"/>
    </row>
    <row r="120" spans="1:205" ht="20.100000000000001"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28"/>
      <c r="EJ120" s="128"/>
      <c r="EK120" s="128"/>
      <c r="EL120" s="128"/>
      <c r="EM120" s="128"/>
      <c r="EN120" s="128"/>
      <c r="EO120" s="128"/>
      <c r="EP120" s="128"/>
      <c r="EQ120" s="128"/>
      <c r="ER120" s="128"/>
      <c r="ES120" s="128"/>
      <c r="ET120" s="128"/>
      <c r="EU120" s="128"/>
      <c r="EV120" s="128"/>
      <c r="EW120" s="128"/>
      <c r="EX120" s="128"/>
      <c r="EY120" s="128"/>
      <c r="EZ120" s="128"/>
      <c r="FA120" s="128"/>
      <c r="FB120" s="128"/>
      <c r="FC120" s="128"/>
      <c r="FD120" s="128"/>
      <c r="FE120" s="128"/>
      <c r="FF120" s="128"/>
      <c r="FG120" s="128"/>
      <c r="FH120" s="128"/>
      <c r="FI120" s="128"/>
      <c r="FJ120" s="128"/>
      <c r="FK120" s="128"/>
      <c r="FL120" s="128"/>
      <c r="FM120" s="128"/>
      <c r="FN120" s="128"/>
      <c r="FO120" s="128"/>
      <c r="FP120" s="128"/>
      <c r="FQ120" s="128"/>
      <c r="FR120" s="128"/>
      <c r="FS120" s="128"/>
      <c r="FT120" s="128"/>
      <c r="FU120" s="128"/>
      <c r="FV120" s="128"/>
      <c r="FW120" s="128"/>
      <c r="FX120" s="128"/>
      <c r="FY120" s="128"/>
      <c r="FZ120" s="128"/>
      <c r="GA120" s="128"/>
      <c r="GB120" s="128"/>
      <c r="GC120" s="128"/>
      <c r="GD120" s="128"/>
      <c r="GE120" s="128"/>
      <c r="GF120" s="128"/>
      <c r="GG120" s="128"/>
      <c r="GH120" s="128"/>
      <c r="GI120" s="128"/>
      <c r="GJ120" s="128"/>
      <c r="GK120" s="128"/>
      <c r="GL120" s="128"/>
      <c r="GM120" s="128"/>
      <c r="GN120" s="128"/>
      <c r="GO120" s="128"/>
      <c r="GP120" s="128"/>
      <c r="GQ120" s="128"/>
      <c r="GR120" s="128"/>
      <c r="GS120" s="128"/>
      <c r="GT120" s="128"/>
      <c r="GU120" s="128"/>
      <c r="GV120" s="128"/>
      <c r="GW120" s="128"/>
    </row>
    <row r="121" spans="1:205" ht="20.100000000000001"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128"/>
      <c r="FX121" s="128"/>
      <c r="FY121" s="128"/>
      <c r="FZ121" s="128"/>
      <c r="GA121" s="128"/>
      <c r="GB121" s="128"/>
      <c r="GC121" s="128"/>
      <c r="GD121" s="128"/>
      <c r="GE121" s="128"/>
      <c r="GF121" s="128"/>
      <c r="GG121" s="128"/>
      <c r="GH121" s="128"/>
      <c r="GI121" s="128"/>
      <c r="GJ121" s="128"/>
      <c r="GK121" s="128"/>
      <c r="GL121" s="128"/>
      <c r="GM121" s="128"/>
      <c r="GN121" s="128"/>
      <c r="GO121" s="128"/>
      <c r="GP121" s="128"/>
      <c r="GQ121" s="128"/>
      <c r="GR121" s="128"/>
      <c r="GS121" s="128"/>
      <c r="GT121" s="128"/>
      <c r="GU121" s="128"/>
      <c r="GV121" s="128"/>
      <c r="GW121" s="128"/>
    </row>
    <row r="122" spans="1:205" ht="20.100000000000001"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128"/>
      <c r="FX122" s="128"/>
      <c r="FY122" s="128"/>
      <c r="FZ122" s="128"/>
      <c r="GA122" s="128"/>
      <c r="GB122" s="128"/>
      <c r="GC122" s="128"/>
      <c r="GD122" s="128"/>
      <c r="GE122" s="128"/>
      <c r="GF122" s="128"/>
      <c r="GG122" s="128"/>
      <c r="GH122" s="128"/>
      <c r="GI122" s="128"/>
      <c r="GJ122" s="128"/>
      <c r="GK122" s="128"/>
      <c r="GL122" s="128"/>
      <c r="GM122" s="128"/>
      <c r="GN122" s="128"/>
      <c r="GO122" s="128"/>
      <c r="GP122" s="128"/>
      <c r="GQ122" s="128"/>
      <c r="GR122" s="128"/>
      <c r="GS122" s="128"/>
      <c r="GT122" s="128"/>
      <c r="GU122" s="128"/>
      <c r="GV122" s="128"/>
      <c r="GW122" s="128"/>
    </row>
    <row r="123" spans="1:205" ht="20.100000000000001"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28"/>
      <c r="EB123" s="128"/>
      <c r="EC123" s="128"/>
      <c r="ED123" s="128"/>
      <c r="EE123" s="128"/>
      <c r="EF123" s="128"/>
      <c r="EG123" s="128"/>
      <c r="EH123" s="128"/>
      <c r="EI123" s="128"/>
      <c r="EJ123" s="128"/>
      <c r="EK123" s="128"/>
      <c r="EL123" s="128"/>
      <c r="EM123" s="128"/>
      <c r="EN123" s="128"/>
      <c r="EO123" s="128"/>
      <c r="EP123" s="128"/>
      <c r="EQ123" s="128"/>
      <c r="ER123" s="128"/>
      <c r="ES123" s="128"/>
      <c r="ET123" s="128"/>
      <c r="EU123" s="128"/>
      <c r="EV123" s="128"/>
      <c r="EW123" s="128"/>
      <c r="EX123" s="128"/>
      <c r="EY123" s="128"/>
      <c r="EZ123" s="128"/>
      <c r="FA123" s="128"/>
      <c r="FB123" s="128"/>
      <c r="FC123" s="128"/>
      <c r="FD123" s="128"/>
      <c r="FE123" s="128"/>
      <c r="FF123" s="128"/>
      <c r="FG123" s="128"/>
      <c r="FH123" s="128"/>
      <c r="FI123" s="128"/>
      <c r="FJ123" s="128"/>
      <c r="FK123" s="128"/>
      <c r="FL123" s="128"/>
      <c r="FM123" s="128"/>
      <c r="FN123" s="128"/>
      <c r="FO123" s="128"/>
      <c r="FP123" s="128"/>
      <c r="FQ123" s="128"/>
      <c r="FR123" s="128"/>
      <c r="FS123" s="128"/>
      <c r="FT123" s="128"/>
      <c r="FU123" s="128"/>
      <c r="FV123" s="128"/>
      <c r="FW123" s="128"/>
      <c r="FX123" s="128"/>
      <c r="FY123" s="128"/>
      <c r="FZ123" s="128"/>
      <c r="GA123" s="128"/>
      <c r="GB123" s="128"/>
      <c r="GC123" s="128"/>
      <c r="GD123" s="128"/>
      <c r="GE123" s="128"/>
      <c r="GF123" s="128"/>
      <c r="GG123" s="128"/>
      <c r="GH123" s="128"/>
      <c r="GI123" s="128"/>
      <c r="GJ123" s="128"/>
      <c r="GK123" s="128"/>
      <c r="GL123" s="128"/>
      <c r="GM123" s="128"/>
      <c r="GN123" s="128"/>
      <c r="GO123" s="128"/>
      <c r="GP123" s="128"/>
      <c r="GQ123" s="128"/>
      <c r="GR123" s="128"/>
      <c r="GS123" s="128"/>
      <c r="GT123" s="128"/>
      <c r="GU123" s="128"/>
      <c r="GV123" s="128"/>
      <c r="GW123" s="128"/>
    </row>
    <row r="124" spans="1:205" ht="20.100000000000001"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c r="DP124" s="128"/>
      <c r="DQ124" s="128"/>
      <c r="DR124" s="128"/>
      <c r="DS124" s="128"/>
      <c r="DT124" s="128"/>
      <c r="DU124" s="128"/>
      <c r="DV124" s="128"/>
      <c r="DW124" s="128"/>
      <c r="DX124" s="128"/>
      <c r="DY124" s="128"/>
      <c r="DZ124" s="128"/>
      <c r="EA124" s="128"/>
      <c r="EB124" s="128"/>
      <c r="EC124" s="128"/>
      <c r="ED124" s="128"/>
      <c r="EE124" s="128"/>
      <c r="EF124" s="128"/>
      <c r="EG124" s="128"/>
      <c r="EH124" s="128"/>
      <c r="EI124" s="128"/>
      <c r="EJ124" s="128"/>
      <c r="EK124" s="128"/>
      <c r="EL124" s="128"/>
      <c r="EM124" s="128"/>
      <c r="EN124" s="128"/>
      <c r="EO124" s="128"/>
      <c r="EP124" s="128"/>
      <c r="EQ124" s="128"/>
      <c r="ER124" s="128"/>
      <c r="ES124" s="128"/>
      <c r="ET124" s="128"/>
      <c r="EU124" s="128"/>
      <c r="EV124" s="128"/>
      <c r="EW124" s="128"/>
      <c r="EX124" s="128"/>
      <c r="EY124" s="128"/>
      <c r="EZ124" s="128"/>
      <c r="FA124" s="128"/>
      <c r="FB124" s="128"/>
      <c r="FC124" s="128"/>
      <c r="FD124" s="128"/>
      <c r="FE124" s="128"/>
      <c r="FF124" s="128"/>
      <c r="FG124" s="128"/>
      <c r="FH124" s="128"/>
      <c r="FI124" s="128"/>
      <c r="FJ124" s="128"/>
      <c r="FK124" s="128"/>
      <c r="FL124" s="128"/>
      <c r="FM124" s="128"/>
      <c r="FN124" s="128"/>
      <c r="FO124" s="128"/>
      <c r="FP124" s="128"/>
      <c r="FQ124" s="128"/>
      <c r="FR124" s="128"/>
      <c r="FS124" s="128"/>
      <c r="FT124" s="128"/>
      <c r="FU124" s="128"/>
      <c r="FV124" s="128"/>
      <c r="FW124" s="128"/>
      <c r="FX124" s="128"/>
      <c r="FY124" s="128"/>
      <c r="FZ124" s="128"/>
      <c r="GA124" s="128"/>
      <c r="GB124" s="128"/>
      <c r="GC124" s="128"/>
      <c r="GD124" s="128"/>
      <c r="GE124" s="128"/>
      <c r="GF124" s="128"/>
      <c r="GG124" s="128"/>
      <c r="GH124" s="128"/>
      <c r="GI124" s="128"/>
      <c r="GJ124" s="128"/>
      <c r="GK124" s="128"/>
      <c r="GL124" s="128"/>
      <c r="GM124" s="128"/>
      <c r="GN124" s="128"/>
      <c r="GO124" s="128"/>
      <c r="GP124" s="128"/>
      <c r="GQ124" s="128"/>
      <c r="GR124" s="128"/>
      <c r="GS124" s="128"/>
      <c r="GT124" s="128"/>
      <c r="GU124" s="128"/>
      <c r="GV124" s="128"/>
      <c r="GW124" s="128"/>
    </row>
    <row r="125" spans="1:205" ht="20.100000000000001"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c r="DP125" s="128"/>
      <c r="DQ125" s="128"/>
      <c r="DR125" s="128"/>
      <c r="DS125" s="128"/>
      <c r="DT125" s="128"/>
      <c r="DU125" s="128"/>
      <c r="DV125" s="128"/>
      <c r="DW125" s="128"/>
      <c r="DX125" s="128"/>
      <c r="DY125" s="128"/>
      <c r="DZ125" s="128"/>
      <c r="EA125" s="128"/>
      <c r="EB125" s="128"/>
      <c r="EC125" s="128"/>
      <c r="ED125" s="128"/>
      <c r="EE125" s="128"/>
      <c r="EF125" s="128"/>
      <c r="EG125" s="128"/>
      <c r="EH125" s="128"/>
      <c r="EI125" s="128"/>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8"/>
      <c r="FU125" s="128"/>
      <c r="FV125" s="128"/>
      <c r="FW125" s="128"/>
      <c r="FX125" s="128"/>
      <c r="FY125" s="128"/>
      <c r="FZ125" s="128"/>
      <c r="GA125" s="128"/>
      <c r="GB125" s="128"/>
      <c r="GC125" s="128"/>
      <c r="GD125" s="128"/>
      <c r="GE125" s="128"/>
      <c r="GF125" s="128"/>
      <c r="GG125" s="128"/>
      <c r="GH125" s="128"/>
      <c r="GI125" s="128"/>
      <c r="GJ125" s="128"/>
      <c r="GK125" s="128"/>
      <c r="GL125" s="128"/>
      <c r="GM125" s="128"/>
      <c r="GN125" s="128"/>
      <c r="GO125" s="128"/>
      <c r="GP125" s="128"/>
      <c r="GQ125" s="128"/>
      <c r="GR125" s="128"/>
      <c r="GS125" s="128"/>
      <c r="GT125" s="128"/>
      <c r="GU125" s="128"/>
      <c r="GV125" s="128"/>
      <c r="GW125" s="128"/>
    </row>
    <row r="126" spans="1:205" ht="20.100000000000001"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c r="DP126" s="128"/>
      <c r="DQ126" s="128"/>
      <c r="DR126" s="128"/>
      <c r="DS126" s="128"/>
      <c r="DT126" s="128"/>
      <c r="DU126" s="128"/>
      <c r="DV126" s="128"/>
      <c r="DW126" s="128"/>
      <c r="DX126" s="128"/>
      <c r="DY126" s="128"/>
      <c r="DZ126" s="128"/>
      <c r="EA126" s="128"/>
      <c r="EB126" s="128"/>
      <c r="EC126" s="128"/>
      <c r="ED126" s="128"/>
      <c r="EE126" s="128"/>
      <c r="EF126" s="128"/>
      <c r="EG126" s="128"/>
      <c r="EH126" s="128"/>
      <c r="EI126" s="128"/>
      <c r="EJ126" s="128"/>
      <c r="EK126" s="128"/>
      <c r="EL126" s="128"/>
      <c r="EM126" s="128"/>
      <c r="EN126" s="128"/>
      <c r="EO126" s="128"/>
      <c r="EP126" s="128"/>
      <c r="EQ126" s="128"/>
      <c r="ER126" s="128"/>
      <c r="ES126" s="128"/>
      <c r="ET126" s="128"/>
      <c r="EU126" s="128"/>
      <c r="EV126" s="128"/>
      <c r="EW126" s="128"/>
      <c r="EX126" s="128"/>
      <c r="EY126" s="128"/>
      <c r="EZ126" s="128"/>
      <c r="FA126" s="128"/>
      <c r="FB126" s="128"/>
      <c r="FC126" s="128"/>
      <c r="FD126" s="128"/>
      <c r="FE126" s="128"/>
      <c r="FF126" s="128"/>
      <c r="FG126" s="128"/>
      <c r="FH126" s="128"/>
      <c r="FI126" s="128"/>
      <c r="FJ126" s="128"/>
      <c r="FK126" s="128"/>
      <c r="FL126" s="128"/>
      <c r="FM126" s="128"/>
      <c r="FN126" s="128"/>
      <c r="FO126" s="128"/>
      <c r="FP126" s="128"/>
      <c r="FQ126" s="128"/>
      <c r="FR126" s="128"/>
      <c r="FS126" s="128"/>
      <c r="FT126" s="128"/>
      <c r="FU126" s="128"/>
      <c r="FV126" s="128"/>
      <c r="FW126" s="128"/>
      <c r="FX126" s="128"/>
      <c r="FY126" s="128"/>
      <c r="FZ126" s="128"/>
      <c r="GA126" s="128"/>
      <c r="GB126" s="128"/>
      <c r="GC126" s="128"/>
      <c r="GD126" s="128"/>
      <c r="GE126" s="128"/>
      <c r="GF126" s="128"/>
      <c r="GG126" s="128"/>
      <c r="GH126" s="128"/>
      <c r="GI126" s="128"/>
      <c r="GJ126" s="128"/>
      <c r="GK126" s="128"/>
      <c r="GL126" s="128"/>
      <c r="GM126" s="128"/>
      <c r="GN126" s="128"/>
      <c r="GO126" s="128"/>
      <c r="GP126" s="128"/>
      <c r="GQ126" s="128"/>
      <c r="GR126" s="128"/>
      <c r="GS126" s="128"/>
      <c r="GT126" s="128"/>
      <c r="GU126" s="128"/>
      <c r="GV126" s="128"/>
      <c r="GW126" s="128"/>
    </row>
    <row r="127" spans="1:205" ht="20.100000000000001"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8"/>
      <c r="EU127" s="128"/>
      <c r="EV127" s="128"/>
      <c r="EW127" s="128"/>
      <c r="EX127" s="128"/>
      <c r="EY127" s="128"/>
      <c r="EZ127" s="128"/>
      <c r="FA127" s="128"/>
      <c r="FB127" s="128"/>
      <c r="FC127" s="128"/>
      <c r="FD127" s="128"/>
      <c r="FE127" s="128"/>
      <c r="FF127" s="128"/>
      <c r="FG127" s="128"/>
      <c r="FH127" s="128"/>
      <c r="FI127" s="128"/>
      <c r="FJ127" s="128"/>
      <c r="FK127" s="128"/>
      <c r="FL127" s="128"/>
      <c r="FM127" s="128"/>
      <c r="FN127" s="128"/>
      <c r="FO127" s="128"/>
      <c r="FP127" s="128"/>
      <c r="FQ127" s="128"/>
      <c r="FR127" s="128"/>
      <c r="FS127" s="128"/>
      <c r="FT127" s="128"/>
      <c r="FU127" s="128"/>
      <c r="FV127" s="128"/>
      <c r="FW127" s="128"/>
      <c r="FX127" s="128"/>
      <c r="FY127" s="128"/>
      <c r="FZ127" s="128"/>
      <c r="GA127" s="128"/>
      <c r="GB127" s="128"/>
      <c r="GC127" s="128"/>
      <c r="GD127" s="128"/>
      <c r="GE127" s="128"/>
      <c r="GF127" s="128"/>
      <c r="GG127" s="128"/>
      <c r="GH127" s="128"/>
      <c r="GI127" s="128"/>
      <c r="GJ127" s="128"/>
      <c r="GK127" s="128"/>
      <c r="GL127" s="128"/>
      <c r="GM127" s="128"/>
      <c r="GN127" s="128"/>
      <c r="GO127" s="128"/>
      <c r="GP127" s="128"/>
      <c r="GQ127" s="128"/>
      <c r="GR127" s="128"/>
      <c r="GS127" s="128"/>
      <c r="GT127" s="128"/>
      <c r="GU127" s="128"/>
      <c r="GV127" s="128"/>
      <c r="GW127" s="128"/>
    </row>
    <row r="128" spans="1:205" ht="20.100000000000001" customHeight="1">
      <c r="G128" s="126"/>
      <c r="H128" s="126"/>
      <c r="I128" s="126"/>
      <c r="J128" s="126"/>
      <c r="K128" s="126"/>
      <c r="L128" s="126"/>
      <c r="M128" s="126"/>
      <c r="N128" s="126"/>
      <c r="O128" s="126"/>
      <c r="P128" s="126"/>
      <c r="Q128" s="126"/>
      <c r="R128" s="126"/>
      <c r="S128" s="126"/>
      <c r="T128" s="126"/>
      <c r="U128" s="126"/>
      <c r="V128" s="126"/>
      <c r="W128" s="126"/>
      <c r="X128" s="126"/>
      <c r="Y128" s="126"/>
      <c r="Z128" s="126"/>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28"/>
      <c r="EJ128" s="128"/>
      <c r="EK128" s="128"/>
      <c r="EL128" s="128"/>
      <c r="EM128" s="128"/>
      <c r="EN128" s="128"/>
      <c r="EO128" s="128"/>
      <c r="EP128" s="128"/>
      <c r="EQ128" s="128"/>
      <c r="ER128" s="128"/>
      <c r="ES128" s="128"/>
      <c r="ET128" s="128"/>
      <c r="EU128" s="128"/>
      <c r="EV128" s="128"/>
      <c r="EW128" s="128"/>
      <c r="EX128" s="128"/>
      <c r="EY128" s="128"/>
      <c r="EZ128" s="128"/>
      <c r="FA128" s="128"/>
      <c r="FB128" s="128"/>
      <c r="FC128" s="128"/>
      <c r="FD128" s="128"/>
      <c r="FE128" s="128"/>
      <c r="FF128" s="128"/>
      <c r="FG128" s="128"/>
      <c r="FH128" s="128"/>
      <c r="FI128" s="128"/>
      <c r="FJ128" s="128"/>
      <c r="FK128" s="128"/>
      <c r="FL128" s="128"/>
      <c r="FM128" s="128"/>
      <c r="FN128" s="128"/>
      <c r="FO128" s="128"/>
      <c r="FP128" s="128"/>
      <c r="FQ128" s="128"/>
      <c r="FR128" s="128"/>
      <c r="FS128" s="128"/>
      <c r="FT128" s="128"/>
      <c r="FU128" s="128"/>
      <c r="FV128" s="128"/>
      <c r="FW128" s="128"/>
      <c r="FX128" s="128"/>
      <c r="FY128" s="128"/>
      <c r="FZ128" s="128"/>
      <c r="GA128" s="128"/>
      <c r="GB128" s="128"/>
      <c r="GC128" s="128"/>
      <c r="GD128" s="128"/>
      <c r="GE128" s="128"/>
      <c r="GF128" s="128"/>
      <c r="GG128" s="128"/>
      <c r="GH128" s="128"/>
      <c r="GI128" s="128"/>
      <c r="GJ128" s="128"/>
      <c r="GK128" s="128"/>
      <c r="GL128" s="128"/>
      <c r="GM128" s="128"/>
      <c r="GN128" s="128"/>
      <c r="GO128" s="128"/>
      <c r="GP128" s="128"/>
      <c r="GQ128" s="128"/>
      <c r="GR128" s="128"/>
      <c r="GS128" s="128"/>
      <c r="GT128" s="128"/>
      <c r="GU128" s="128"/>
      <c r="GV128" s="128"/>
      <c r="GW128" s="128"/>
    </row>
    <row r="129" spans="7:205" ht="20.100000000000001" customHeight="1">
      <c r="G129" s="126"/>
      <c r="H129" s="126"/>
      <c r="I129" s="126"/>
      <c r="J129" s="126"/>
      <c r="K129" s="126"/>
      <c r="L129" s="126"/>
      <c r="M129" s="126"/>
      <c r="N129" s="126"/>
      <c r="O129" s="126"/>
      <c r="P129" s="126"/>
      <c r="Q129" s="126"/>
      <c r="R129" s="126"/>
      <c r="S129" s="126"/>
      <c r="T129" s="126"/>
      <c r="U129" s="126"/>
      <c r="V129" s="126"/>
      <c r="W129" s="126"/>
      <c r="X129" s="126"/>
      <c r="Y129" s="126"/>
      <c r="Z129" s="126"/>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128"/>
      <c r="DV129" s="128"/>
      <c r="DW129" s="128"/>
      <c r="DX129" s="128"/>
      <c r="DY129" s="128"/>
      <c r="DZ129" s="128"/>
      <c r="EA129" s="128"/>
      <c r="EB129" s="128"/>
      <c r="EC129" s="128"/>
      <c r="ED129" s="128"/>
      <c r="EE129" s="128"/>
      <c r="EF129" s="128"/>
      <c r="EG129" s="128"/>
      <c r="EH129" s="128"/>
      <c r="EI129" s="128"/>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8"/>
      <c r="FU129" s="128"/>
      <c r="FV129" s="128"/>
      <c r="FW129" s="128"/>
      <c r="FX129" s="128"/>
      <c r="FY129" s="128"/>
      <c r="FZ129" s="128"/>
      <c r="GA129" s="128"/>
      <c r="GB129" s="128"/>
      <c r="GC129" s="128"/>
      <c r="GD129" s="128"/>
      <c r="GE129" s="128"/>
      <c r="GF129" s="128"/>
      <c r="GG129" s="128"/>
      <c r="GH129" s="128"/>
      <c r="GI129" s="128"/>
      <c r="GJ129" s="128"/>
      <c r="GK129" s="128"/>
      <c r="GL129" s="128"/>
      <c r="GM129" s="128"/>
      <c r="GN129" s="128"/>
      <c r="GO129" s="128"/>
      <c r="GP129" s="128"/>
      <c r="GQ129" s="128"/>
      <c r="GR129" s="128"/>
      <c r="GS129" s="128"/>
      <c r="GT129" s="128"/>
      <c r="GU129" s="128"/>
      <c r="GV129" s="128"/>
      <c r="GW129" s="128"/>
    </row>
    <row r="130" spans="7:205" ht="20.100000000000001" customHeight="1">
      <c r="G130" s="126"/>
      <c r="H130" s="126"/>
      <c r="I130" s="126"/>
      <c r="J130" s="126"/>
      <c r="K130" s="126"/>
      <c r="L130" s="126"/>
      <c r="M130" s="126"/>
      <c r="N130" s="126"/>
      <c r="O130" s="126"/>
      <c r="P130" s="126"/>
      <c r="Q130" s="126"/>
      <c r="R130" s="126"/>
      <c r="S130" s="126"/>
      <c r="T130" s="126"/>
      <c r="U130" s="126"/>
      <c r="V130" s="126"/>
      <c r="W130" s="126"/>
      <c r="X130" s="126"/>
      <c r="Y130" s="126"/>
      <c r="Z130" s="126"/>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8"/>
      <c r="EU130" s="128"/>
      <c r="EV130" s="128"/>
      <c r="EW130" s="128"/>
      <c r="EX130" s="128"/>
      <c r="EY130" s="128"/>
      <c r="EZ130" s="128"/>
      <c r="FA130" s="128"/>
      <c r="FB130" s="128"/>
      <c r="FC130" s="128"/>
      <c r="FD130" s="128"/>
      <c r="FE130" s="128"/>
      <c r="FF130" s="128"/>
      <c r="FG130" s="128"/>
      <c r="FH130" s="128"/>
      <c r="FI130" s="128"/>
      <c r="FJ130" s="128"/>
      <c r="FK130" s="128"/>
      <c r="FL130" s="128"/>
      <c r="FM130" s="128"/>
      <c r="FN130" s="128"/>
      <c r="FO130" s="128"/>
      <c r="FP130" s="128"/>
      <c r="FQ130" s="128"/>
      <c r="FR130" s="128"/>
      <c r="FS130" s="128"/>
      <c r="FT130" s="128"/>
      <c r="FU130" s="128"/>
      <c r="FV130" s="128"/>
      <c r="FW130" s="128"/>
      <c r="FX130" s="128"/>
      <c r="FY130" s="128"/>
      <c r="FZ130" s="128"/>
      <c r="GA130" s="128"/>
      <c r="GB130" s="128"/>
      <c r="GC130" s="128"/>
      <c r="GD130" s="128"/>
      <c r="GE130" s="128"/>
      <c r="GF130" s="128"/>
      <c r="GG130" s="128"/>
      <c r="GH130" s="128"/>
      <c r="GI130" s="128"/>
      <c r="GJ130" s="128"/>
      <c r="GK130" s="128"/>
      <c r="GL130" s="128"/>
      <c r="GM130" s="128"/>
      <c r="GN130" s="128"/>
      <c r="GO130" s="128"/>
      <c r="GP130" s="128"/>
      <c r="GQ130" s="128"/>
      <c r="GR130" s="128"/>
      <c r="GS130" s="128"/>
      <c r="GT130" s="128"/>
      <c r="GU130" s="128"/>
      <c r="GV130" s="128"/>
      <c r="GW130" s="128"/>
    </row>
    <row r="131" spans="7:205" ht="20.100000000000001" customHeight="1">
      <c r="G131" s="126"/>
      <c r="H131" s="126"/>
      <c r="I131" s="126"/>
      <c r="J131" s="126"/>
      <c r="K131" s="126"/>
      <c r="L131" s="126"/>
      <c r="M131" s="126"/>
      <c r="N131" s="126"/>
      <c r="O131" s="126"/>
      <c r="P131" s="126"/>
      <c r="Q131" s="126"/>
      <c r="R131" s="126"/>
      <c r="S131" s="126"/>
      <c r="T131" s="126"/>
      <c r="U131" s="126"/>
      <c r="V131" s="126"/>
      <c r="W131" s="126"/>
      <c r="X131" s="126"/>
      <c r="Y131" s="126"/>
      <c r="Z131" s="126"/>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8"/>
      <c r="EU131" s="128"/>
      <c r="EV131" s="128"/>
      <c r="EW131" s="128"/>
      <c r="EX131" s="128"/>
      <c r="EY131" s="128"/>
      <c r="EZ131" s="128"/>
      <c r="FA131" s="128"/>
      <c r="FB131" s="128"/>
      <c r="FC131" s="128"/>
      <c r="FD131" s="128"/>
      <c r="FE131" s="128"/>
      <c r="FF131" s="128"/>
      <c r="FG131" s="128"/>
      <c r="FH131" s="128"/>
      <c r="FI131" s="128"/>
      <c r="FJ131" s="128"/>
      <c r="FK131" s="128"/>
      <c r="FL131" s="128"/>
      <c r="FM131" s="128"/>
      <c r="FN131" s="128"/>
      <c r="FO131" s="128"/>
      <c r="FP131" s="128"/>
      <c r="FQ131" s="128"/>
      <c r="FR131" s="128"/>
      <c r="FS131" s="128"/>
      <c r="FT131" s="128"/>
      <c r="FU131" s="128"/>
      <c r="FV131" s="128"/>
      <c r="FW131" s="128"/>
      <c r="FX131" s="128"/>
      <c r="FY131" s="128"/>
      <c r="FZ131" s="128"/>
      <c r="GA131" s="128"/>
      <c r="GB131" s="128"/>
      <c r="GC131" s="128"/>
      <c r="GD131" s="128"/>
      <c r="GE131" s="128"/>
      <c r="GF131" s="128"/>
      <c r="GG131" s="128"/>
      <c r="GH131" s="128"/>
      <c r="GI131" s="128"/>
      <c r="GJ131" s="128"/>
      <c r="GK131" s="128"/>
      <c r="GL131" s="128"/>
      <c r="GM131" s="128"/>
      <c r="GN131" s="128"/>
      <c r="GO131" s="128"/>
      <c r="GP131" s="128"/>
      <c r="GQ131" s="128"/>
      <c r="GR131" s="128"/>
      <c r="GS131" s="128"/>
      <c r="GT131" s="128"/>
      <c r="GU131" s="128"/>
      <c r="GV131" s="128"/>
      <c r="GW131" s="128"/>
    </row>
    <row r="132" spans="7:205" ht="20.100000000000001" customHeight="1">
      <c r="G132" s="126"/>
      <c r="H132" s="126"/>
      <c r="I132" s="126"/>
      <c r="J132" s="126"/>
      <c r="K132" s="126"/>
      <c r="L132" s="126"/>
      <c r="M132" s="126"/>
      <c r="N132" s="126"/>
      <c r="O132" s="126"/>
      <c r="P132" s="126"/>
      <c r="Q132" s="126"/>
      <c r="R132" s="126"/>
      <c r="S132" s="126"/>
      <c r="T132" s="126"/>
      <c r="U132" s="126"/>
      <c r="V132" s="126"/>
      <c r="W132" s="126"/>
      <c r="X132" s="126"/>
      <c r="Y132" s="126"/>
      <c r="Z132" s="126"/>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c r="DP132" s="128"/>
      <c r="DQ132" s="128"/>
      <c r="DR132" s="128"/>
      <c r="DS132" s="128"/>
      <c r="DT132" s="128"/>
      <c r="DU132" s="128"/>
      <c r="DV132" s="128"/>
      <c r="DW132" s="128"/>
      <c r="DX132" s="128"/>
      <c r="DY132" s="128"/>
      <c r="DZ132" s="128"/>
      <c r="EA132" s="128"/>
      <c r="EB132" s="128"/>
      <c r="EC132" s="128"/>
      <c r="ED132" s="128"/>
      <c r="EE132" s="128"/>
      <c r="EF132" s="128"/>
      <c r="EG132" s="128"/>
      <c r="EH132" s="128"/>
      <c r="EI132" s="128"/>
      <c r="EJ132" s="128"/>
      <c r="EK132" s="128"/>
      <c r="EL132" s="128"/>
      <c r="EM132" s="128"/>
      <c r="EN132" s="128"/>
      <c r="EO132" s="128"/>
      <c r="EP132" s="128"/>
      <c r="EQ132" s="128"/>
      <c r="ER132" s="128"/>
      <c r="ES132" s="128"/>
      <c r="ET132" s="128"/>
      <c r="EU132" s="128"/>
      <c r="EV132" s="128"/>
      <c r="EW132" s="128"/>
      <c r="EX132" s="128"/>
      <c r="EY132" s="128"/>
      <c r="EZ132" s="128"/>
      <c r="FA132" s="128"/>
      <c r="FB132" s="128"/>
      <c r="FC132" s="128"/>
      <c r="FD132" s="128"/>
      <c r="FE132" s="128"/>
      <c r="FF132" s="128"/>
      <c r="FG132" s="128"/>
      <c r="FH132" s="128"/>
      <c r="FI132" s="128"/>
      <c r="FJ132" s="128"/>
      <c r="FK132" s="128"/>
      <c r="FL132" s="128"/>
      <c r="FM132" s="128"/>
      <c r="FN132" s="128"/>
      <c r="FO132" s="128"/>
      <c r="FP132" s="128"/>
      <c r="FQ132" s="128"/>
      <c r="FR132" s="128"/>
      <c r="FS132" s="128"/>
      <c r="FT132" s="128"/>
      <c r="FU132" s="128"/>
      <c r="FV132" s="128"/>
      <c r="FW132" s="128"/>
      <c r="FX132" s="128"/>
      <c r="FY132" s="128"/>
      <c r="FZ132" s="128"/>
      <c r="GA132" s="128"/>
      <c r="GB132" s="128"/>
      <c r="GC132" s="128"/>
      <c r="GD132" s="128"/>
      <c r="GE132" s="128"/>
      <c r="GF132" s="128"/>
      <c r="GG132" s="128"/>
      <c r="GH132" s="128"/>
      <c r="GI132" s="128"/>
      <c r="GJ132" s="128"/>
      <c r="GK132" s="128"/>
      <c r="GL132" s="128"/>
      <c r="GM132" s="128"/>
      <c r="GN132" s="128"/>
      <c r="GO132" s="128"/>
      <c r="GP132" s="128"/>
      <c r="GQ132" s="128"/>
      <c r="GR132" s="128"/>
      <c r="GS132" s="128"/>
      <c r="GT132" s="128"/>
      <c r="GU132" s="128"/>
      <c r="GV132" s="128"/>
      <c r="GW132" s="128"/>
    </row>
    <row r="133" spans="7:205" ht="20.100000000000001" customHeight="1">
      <c r="G133" s="126"/>
      <c r="H133" s="126"/>
      <c r="I133" s="126"/>
      <c r="J133" s="126"/>
      <c r="K133" s="126"/>
      <c r="L133" s="126"/>
      <c r="M133" s="126"/>
      <c r="N133" s="126"/>
      <c r="O133" s="126"/>
      <c r="P133" s="126"/>
      <c r="Q133" s="126"/>
      <c r="R133" s="126"/>
      <c r="S133" s="126"/>
      <c r="T133" s="126"/>
      <c r="U133" s="126"/>
      <c r="V133" s="126"/>
      <c r="W133" s="126"/>
      <c r="X133" s="126"/>
      <c r="Y133" s="126"/>
      <c r="Z133" s="126"/>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8"/>
      <c r="FU133" s="128"/>
      <c r="FV133" s="128"/>
      <c r="FW133" s="128"/>
      <c r="FX133" s="128"/>
      <c r="FY133" s="128"/>
      <c r="FZ133" s="128"/>
      <c r="GA133" s="128"/>
      <c r="GB133" s="128"/>
      <c r="GC133" s="128"/>
      <c r="GD133" s="128"/>
      <c r="GE133" s="128"/>
      <c r="GF133" s="128"/>
      <c r="GG133" s="128"/>
      <c r="GH133" s="128"/>
      <c r="GI133" s="128"/>
      <c r="GJ133" s="128"/>
      <c r="GK133" s="128"/>
      <c r="GL133" s="128"/>
      <c r="GM133" s="128"/>
      <c r="GN133" s="128"/>
      <c r="GO133" s="128"/>
      <c r="GP133" s="128"/>
      <c r="GQ133" s="128"/>
      <c r="GR133" s="128"/>
      <c r="GS133" s="128"/>
      <c r="GT133" s="128"/>
      <c r="GU133" s="128"/>
      <c r="GV133" s="128"/>
      <c r="GW133" s="128"/>
    </row>
    <row r="134" spans="7:205" ht="20.100000000000001" customHeight="1">
      <c r="G134" s="126"/>
      <c r="H134" s="126"/>
      <c r="I134" s="126"/>
      <c r="J134" s="126"/>
      <c r="K134" s="126"/>
      <c r="L134" s="126"/>
      <c r="M134" s="126"/>
      <c r="N134" s="126"/>
      <c r="O134" s="126"/>
      <c r="P134" s="126"/>
      <c r="Q134" s="126"/>
      <c r="R134" s="126"/>
      <c r="S134" s="126"/>
      <c r="T134" s="126"/>
      <c r="U134" s="126"/>
      <c r="V134" s="126"/>
      <c r="W134" s="126"/>
      <c r="X134" s="126"/>
      <c r="Y134" s="126"/>
      <c r="Z134" s="126"/>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c r="FY134" s="128"/>
      <c r="FZ134" s="128"/>
      <c r="GA134" s="128"/>
      <c r="GB134" s="128"/>
      <c r="GC134" s="128"/>
      <c r="GD134" s="128"/>
      <c r="GE134" s="128"/>
      <c r="GF134" s="128"/>
      <c r="GG134" s="128"/>
      <c r="GH134" s="128"/>
      <c r="GI134" s="128"/>
      <c r="GJ134" s="128"/>
      <c r="GK134" s="128"/>
      <c r="GL134" s="128"/>
      <c r="GM134" s="128"/>
      <c r="GN134" s="128"/>
      <c r="GO134" s="128"/>
      <c r="GP134" s="128"/>
      <c r="GQ134" s="128"/>
      <c r="GR134" s="128"/>
      <c r="GS134" s="128"/>
      <c r="GT134" s="128"/>
      <c r="GU134" s="128"/>
      <c r="GV134" s="128"/>
      <c r="GW134" s="128"/>
    </row>
    <row r="135" spans="7:205" ht="20.100000000000001" customHeight="1">
      <c r="G135" s="126"/>
      <c r="H135" s="126"/>
      <c r="I135" s="126"/>
      <c r="J135" s="126"/>
      <c r="K135" s="126"/>
      <c r="L135" s="126"/>
      <c r="M135" s="126"/>
      <c r="N135" s="126"/>
      <c r="O135" s="126"/>
      <c r="P135" s="126"/>
      <c r="Q135" s="126"/>
      <c r="R135" s="126"/>
      <c r="S135" s="126"/>
      <c r="T135" s="126"/>
      <c r="U135" s="126"/>
      <c r="V135" s="126"/>
      <c r="W135" s="126"/>
      <c r="X135" s="126"/>
      <c r="Y135" s="126"/>
      <c r="Z135" s="126"/>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c r="FY135" s="128"/>
      <c r="FZ135" s="128"/>
      <c r="GA135" s="128"/>
      <c r="GB135" s="128"/>
      <c r="GC135" s="128"/>
      <c r="GD135" s="128"/>
      <c r="GE135" s="128"/>
      <c r="GF135" s="128"/>
      <c r="GG135" s="128"/>
      <c r="GH135" s="128"/>
      <c r="GI135" s="128"/>
      <c r="GJ135" s="128"/>
      <c r="GK135" s="128"/>
      <c r="GL135" s="128"/>
      <c r="GM135" s="128"/>
      <c r="GN135" s="128"/>
      <c r="GO135" s="128"/>
      <c r="GP135" s="128"/>
      <c r="GQ135" s="128"/>
      <c r="GR135" s="128"/>
      <c r="GS135" s="128"/>
      <c r="GT135" s="128"/>
      <c r="GU135" s="128"/>
      <c r="GV135" s="128"/>
      <c r="GW135" s="128"/>
    </row>
    <row r="136" spans="7:205" ht="20.100000000000001" customHeight="1">
      <c r="G136" s="126"/>
      <c r="H136" s="126"/>
      <c r="I136" s="126"/>
      <c r="J136" s="126"/>
      <c r="K136" s="126"/>
      <c r="L136" s="126"/>
      <c r="M136" s="126"/>
      <c r="N136" s="126"/>
      <c r="O136" s="126"/>
      <c r="P136" s="126"/>
      <c r="Q136" s="126"/>
      <c r="R136" s="126"/>
      <c r="S136" s="126"/>
      <c r="T136" s="126"/>
      <c r="U136" s="126"/>
      <c r="V136" s="126"/>
      <c r="W136" s="126"/>
      <c r="X136" s="126"/>
      <c r="Y136" s="126"/>
      <c r="Z136" s="126"/>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c r="DP136" s="128"/>
      <c r="DQ136" s="128"/>
      <c r="DR136" s="128"/>
      <c r="DS136" s="128"/>
      <c r="DT136" s="128"/>
      <c r="DU136" s="128"/>
      <c r="DV136" s="128"/>
      <c r="DW136" s="128"/>
      <c r="DX136" s="128"/>
      <c r="DY136" s="128"/>
      <c r="DZ136" s="128"/>
      <c r="EA136" s="128"/>
      <c r="EB136" s="128"/>
      <c r="EC136" s="128"/>
      <c r="ED136" s="128"/>
      <c r="EE136" s="128"/>
      <c r="EF136" s="128"/>
      <c r="EG136" s="128"/>
      <c r="EH136" s="128"/>
      <c r="EI136" s="128"/>
      <c r="EJ136" s="128"/>
      <c r="EK136" s="128"/>
      <c r="EL136" s="128"/>
      <c r="EM136" s="128"/>
      <c r="EN136" s="128"/>
      <c r="EO136" s="128"/>
      <c r="EP136" s="128"/>
      <c r="EQ136" s="128"/>
      <c r="ER136" s="128"/>
      <c r="ES136" s="128"/>
      <c r="ET136" s="128"/>
      <c r="EU136" s="128"/>
      <c r="EV136" s="128"/>
      <c r="EW136" s="128"/>
      <c r="EX136" s="128"/>
      <c r="EY136" s="128"/>
      <c r="EZ136" s="128"/>
      <c r="FA136" s="128"/>
      <c r="FB136" s="128"/>
      <c r="FC136" s="128"/>
      <c r="FD136" s="128"/>
      <c r="FE136" s="128"/>
      <c r="FF136" s="128"/>
      <c r="FG136" s="128"/>
      <c r="FH136" s="128"/>
      <c r="FI136" s="128"/>
      <c r="FJ136" s="128"/>
      <c r="FK136" s="128"/>
      <c r="FL136" s="128"/>
      <c r="FM136" s="128"/>
      <c r="FN136" s="128"/>
      <c r="FO136" s="128"/>
      <c r="FP136" s="128"/>
      <c r="FQ136" s="128"/>
      <c r="FR136" s="128"/>
      <c r="FS136" s="128"/>
      <c r="FT136" s="128"/>
      <c r="FU136" s="128"/>
      <c r="FV136" s="128"/>
      <c r="FW136" s="128"/>
      <c r="FX136" s="128"/>
      <c r="FY136" s="128"/>
      <c r="FZ136" s="128"/>
      <c r="GA136" s="128"/>
      <c r="GB136" s="128"/>
      <c r="GC136" s="128"/>
      <c r="GD136" s="128"/>
      <c r="GE136" s="128"/>
      <c r="GF136" s="128"/>
      <c r="GG136" s="128"/>
      <c r="GH136" s="128"/>
      <c r="GI136" s="128"/>
      <c r="GJ136" s="128"/>
      <c r="GK136" s="128"/>
      <c r="GL136" s="128"/>
      <c r="GM136" s="128"/>
      <c r="GN136" s="128"/>
      <c r="GO136" s="128"/>
      <c r="GP136" s="128"/>
      <c r="GQ136" s="128"/>
      <c r="GR136" s="128"/>
      <c r="GS136" s="128"/>
      <c r="GT136" s="128"/>
      <c r="GU136" s="128"/>
      <c r="GV136" s="128"/>
      <c r="GW136" s="128"/>
    </row>
    <row r="137" spans="7:205" ht="20.100000000000001" customHeight="1">
      <c r="G137" s="126"/>
      <c r="H137" s="126"/>
      <c r="I137" s="126"/>
      <c r="J137" s="126"/>
      <c r="K137" s="126"/>
      <c r="L137" s="126"/>
      <c r="M137" s="126"/>
      <c r="N137" s="126"/>
      <c r="O137" s="126"/>
      <c r="P137" s="126"/>
      <c r="Q137" s="126"/>
      <c r="R137" s="126"/>
      <c r="S137" s="126"/>
      <c r="T137" s="126"/>
      <c r="U137" s="126"/>
      <c r="V137" s="126"/>
      <c r="W137" s="126"/>
      <c r="X137" s="126"/>
      <c r="Y137" s="126"/>
      <c r="Z137" s="126"/>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8"/>
      <c r="DV137" s="128"/>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8"/>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8"/>
      <c r="GQ137" s="128"/>
      <c r="GR137" s="128"/>
      <c r="GS137" s="128"/>
      <c r="GT137" s="128"/>
      <c r="GU137" s="128"/>
      <c r="GV137" s="128"/>
      <c r="GW137" s="128"/>
    </row>
    <row r="138" spans="7:205" ht="20.100000000000001" customHeight="1">
      <c r="G138" s="126"/>
      <c r="H138" s="126"/>
      <c r="I138" s="126"/>
      <c r="J138" s="126"/>
      <c r="K138" s="126"/>
      <c r="L138" s="126"/>
      <c r="M138" s="126"/>
      <c r="N138" s="126"/>
      <c r="O138" s="126"/>
      <c r="P138" s="126"/>
      <c r="Q138" s="126"/>
      <c r="R138" s="126"/>
      <c r="S138" s="126"/>
      <c r="T138" s="126"/>
      <c r="U138" s="126"/>
      <c r="V138" s="126"/>
      <c r="W138" s="126"/>
      <c r="X138" s="126"/>
      <c r="Y138" s="126"/>
      <c r="Z138" s="126"/>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128"/>
      <c r="EX138" s="128"/>
      <c r="EY138" s="128"/>
      <c r="EZ138" s="128"/>
      <c r="FA138" s="128"/>
      <c r="FB138" s="128"/>
      <c r="FC138" s="128"/>
      <c r="FD138" s="128"/>
      <c r="FE138" s="128"/>
      <c r="FF138" s="128"/>
      <c r="FG138" s="128"/>
      <c r="FH138" s="128"/>
      <c r="FI138" s="128"/>
      <c r="FJ138" s="128"/>
      <c r="FK138" s="128"/>
      <c r="FL138" s="128"/>
      <c r="FM138" s="128"/>
      <c r="FN138" s="128"/>
      <c r="FO138" s="128"/>
      <c r="FP138" s="128"/>
      <c r="FQ138" s="128"/>
      <c r="FR138" s="128"/>
      <c r="FS138" s="128"/>
      <c r="FT138" s="128"/>
      <c r="FU138" s="128"/>
      <c r="FV138" s="128"/>
      <c r="FW138" s="128"/>
      <c r="FX138" s="128"/>
      <c r="FY138" s="128"/>
      <c r="FZ138" s="128"/>
      <c r="GA138" s="128"/>
      <c r="GB138" s="128"/>
      <c r="GC138" s="128"/>
      <c r="GD138" s="128"/>
      <c r="GE138" s="128"/>
      <c r="GF138" s="128"/>
      <c r="GG138" s="128"/>
      <c r="GH138" s="128"/>
      <c r="GI138" s="128"/>
      <c r="GJ138" s="128"/>
      <c r="GK138" s="128"/>
      <c r="GL138" s="128"/>
      <c r="GM138" s="128"/>
      <c r="GN138" s="128"/>
      <c r="GO138" s="128"/>
      <c r="GP138" s="128"/>
      <c r="GQ138" s="128"/>
      <c r="GR138" s="128"/>
      <c r="GS138" s="128"/>
      <c r="GT138" s="128"/>
      <c r="GU138" s="128"/>
      <c r="GV138" s="128"/>
      <c r="GW138" s="128"/>
    </row>
    <row r="139" spans="7:205" ht="20.100000000000001" customHeight="1">
      <c r="G139" s="126"/>
      <c r="H139" s="126"/>
      <c r="I139" s="126"/>
      <c r="J139" s="126"/>
      <c r="K139" s="126"/>
      <c r="L139" s="126"/>
      <c r="M139" s="126"/>
      <c r="N139" s="126"/>
      <c r="O139" s="126"/>
      <c r="P139" s="126"/>
      <c r="Q139" s="126"/>
      <c r="R139" s="126"/>
      <c r="S139" s="126"/>
      <c r="T139" s="126"/>
      <c r="U139" s="126"/>
      <c r="V139" s="126"/>
      <c r="W139" s="126"/>
      <c r="X139" s="126"/>
      <c r="Y139" s="126"/>
      <c r="Z139" s="126"/>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8"/>
      <c r="EU139" s="128"/>
      <c r="EV139" s="128"/>
      <c r="EW139" s="128"/>
      <c r="EX139" s="128"/>
      <c r="EY139" s="128"/>
      <c r="EZ139" s="128"/>
      <c r="FA139" s="128"/>
      <c r="FB139" s="128"/>
      <c r="FC139" s="128"/>
      <c r="FD139" s="128"/>
      <c r="FE139" s="128"/>
      <c r="FF139" s="128"/>
      <c r="FG139" s="128"/>
      <c r="FH139" s="128"/>
      <c r="FI139" s="128"/>
      <c r="FJ139" s="128"/>
      <c r="FK139" s="128"/>
      <c r="FL139" s="128"/>
      <c r="FM139" s="128"/>
      <c r="FN139" s="128"/>
      <c r="FO139" s="128"/>
      <c r="FP139" s="128"/>
      <c r="FQ139" s="128"/>
      <c r="FR139" s="128"/>
      <c r="FS139" s="128"/>
      <c r="FT139" s="128"/>
      <c r="FU139" s="128"/>
      <c r="FV139" s="128"/>
      <c r="FW139" s="128"/>
      <c r="FX139" s="128"/>
      <c r="FY139" s="128"/>
      <c r="FZ139" s="128"/>
      <c r="GA139" s="128"/>
      <c r="GB139" s="128"/>
      <c r="GC139" s="128"/>
      <c r="GD139" s="128"/>
      <c r="GE139" s="128"/>
      <c r="GF139" s="128"/>
      <c r="GG139" s="128"/>
      <c r="GH139" s="128"/>
      <c r="GI139" s="128"/>
      <c r="GJ139" s="128"/>
      <c r="GK139" s="128"/>
      <c r="GL139" s="128"/>
      <c r="GM139" s="128"/>
      <c r="GN139" s="128"/>
      <c r="GO139" s="128"/>
      <c r="GP139" s="128"/>
      <c r="GQ139" s="128"/>
      <c r="GR139" s="128"/>
      <c r="GS139" s="128"/>
      <c r="GT139" s="128"/>
      <c r="GU139" s="128"/>
      <c r="GV139" s="128"/>
      <c r="GW139" s="128"/>
    </row>
    <row r="140" spans="7:205" ht="20.100000000000001" customHeight="1">
      <c r="G140" s="126"/>
      <c r="H140" s="126"/>
      <c r="I140" s="126"/>
      <c r="J140" s="126"/>
      <c r="K140" s="126"/>
      <c r="L140" s="126"/>
      <c r="M140" s="126"/>
      <c r="N140" s="126"/>
      <c r="O140" s="126"/>
      <c r="P140" s="126"/>
      <c r="Q140" s="126"/>
      <c r="R140" s="126"/>
      <c r="S140" s="126"/>
      <c r="T140" s="126"/>
      <c r="U140" s="126"/>
      <c r="V140" s="126"/>
      <c r="W140" s="126"/>
      <c r="X140" s="126"/>
      <c r="Y140" s="126"/>
      <c r="Z140" s="126"/>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28"/>
      <c r="EJ140" s="128"/>
      <c r="EK140" s="128"/>
      <c r="EL140" s="128"/>
      <c r="EM140" s="128"/>
      <c r="EN140" s="128"/>
      <c r="EO140" s="128"/>
      <c r="EP140" s="128"/>
      <c r="EQ140" s="128"/>
      <c r="ER140" s="128"/>
      <c r="ES140" s="128"/>
      <c r="ET140" s="128"/>
      <c r="EU140" s="128"/>
      <c r="EV140" s="128"/>
      <c r="EW140" s="128"/>
      <c r="EX140" s="128"/>
      <c r="EY140" s="128"/>
      <c r="EZ140" s="128"/>
      <c r="FA140" s="128"/>
      <c r="FB140" s="128"/>
      <c r="FC140" s="128"/>
      <c r="FD140" s="128"/>
      <c r="FE140" s="128"/>
      <c r="FF140" s="128"/>
      <c r="FG140" s="128"/>
      <c r="FH140" s="128"/>
      <c r="FI140" s="128"/>
      <c r="FJ140" s="128"/>
      <c r="FK140" s="128"/>
      <c r="FL140" s="128"/>
      <c r="FM140" s="128"/>
      <c r="FN140" s="128"/>
      <c r="FO140" s="128"/>
      <c r="FP140" s="128"/>
      <c r="FQ140" s="128"/>
      <c r="FR140" s="128"/>
      <c r="FS140" s="128"/>
      <c r="FT140" s="128"/>
      <c r="FU140" s="128"/>
      <c r="FV140" s="128"/>
      <c r="FW140" s="128"/>
      <c r="FX140" s="128"/>
      <c r="FY140" s="128"/>
      <c r="FZ140" s="128"/>
      <c r="GA140" s="128"/>
      <c r="GB140" s="128"/>
      <c r="GC140" s="128"/>
      <c r="GD140" s="128"/>
      <c r="GE140" s="128"/>
      <c r="GF140" s="128"/>
      <c r="GG140" s="128"/>
      <c r="GH140" s="128"/>
      <c r="GI140" s="128"/>
      <c r="GJ140" s="128"/>
      <c r="GK140" s="128"/>
      <c r="GL140" s="128"/>
      <c r="GM140" s="128"/>
      <c r="GN140" s="128"/>
      <c r="GO140" s="128"/>
      <c r="GP140" s="128"/>
      <c r="GQ140" s="128"/>
      <c r="GR140" s="128"/>
      <c r="GS140" s="128"/>
      <c r="GT140" s="128"/>
      <c r="GU140" s="128"/>
      <c r="GV140" s="128"/>
      <c r="GW140" s="128"/>
    </row>
    <row r="141" spans="7:205" ht="20.100000000000001" customHeight="1">
      <c r="G141" s="126"/>
      <c r="H141" s="126"/>
      <c r="I141" s="126"/>
      <c r="J141" s="126"/>
      <c r="K141" s="126"/>
      <c r="L141" s="126"/>
      <c r="M141" s="126"/>
      <c r="N141" s="126"/>
      <c r="O141" s="126"/>
      <c r="P141" s="126"/>
      <c r="Q141" s="126"/>
      <c r="R141" s="126"/>
      <c r="S141" s="126"/>
      <c r="T141" s="126"/>
      <c r="U141" s="126"/>
      <c r="V141" s="126"/>
      <c r="W141" s="126"/>
      <c r="X141" s="126"/>
      <c r="Y141" s="126"/>
      <c r="Z141" s="126"/>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c r="FY141" s="128"/>
      <c r="FZ141" s="128"/>
      <c r="GA141" s="128"/>
      <c r="GB141" s="128"/>
      <c r="GC141" s="128"/>
      <c r="GD141" s="128"/>
      <c r="GE141" s="128"/>
      <c r="GF141" s="128"/>
      <c r="GG141" s="128"/>
      <c r="GH141" s="128"/>
      <c r="GI141" s="128"/>
      <c r="GJ141" s="128"/>
      <c r="GK141" s="128"/>
      <c r="GL141" s="128"/>
      <c r="GM141" s="128"/>
      <c r="GN141" s="128"/>
      <c r="GO141" s="128"/>
      <c r="GP141" s="128"/>
      <c r="GQ141" s="128"/>
      <c r="GR141" s="128"/>
      <c r="GS141" s="128"/>
      <c r="GT141" s="128"/>
      <c r="GU141" s="128"/>
      <c r="GV141" s="128"/>
      <c r="GW141" s="128"/>
    </row>
    <row r="142" spans="7:205" ht="20.100000000000001" customHeight="1">
      <c r="G142" s="126"/>
      <c r="H142" s="126"/>
      <c r="I142" s="126"/>
      <c r="J142" s="126"/>
      <c r="K142" s="126"/>
      <c r="L142" s="126"/>
      <c r="M142" s="126"/>
      <c r="N142" s="126"/>
      <c r="O142" s="126"/>
      <c r="P142" s="126"/>
      <c r="Q142" s="126"/>
      <c r="R142" s="126"/>
      <c r="S142" s="126"/>
      <c r="T142" s="126"/>
      <c r="U142" s="126"/>
      <c r="V142" s="126"/>
      <c r="W142" s="126"/>
      <c r="X142" s="126"/>
      <c r="Y142" s="126"/>
      <c r="Z142" s="126"/>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c r="FY142" s="128"/>
      <c r="FZ142" s="128"/>
      <c r="GA142" s="128"/>
      <c r="GB142" s="128"/>
      <c r="GC142" s="128"/>
      <c r="GD142" s="128"/>
      <c r="GE142" s="128"/>
      <c r="GF142" s="128"/>
      <c r="GG142" s="128"/>
      <c r="GH142" s="128"/>
      <c r="GI142" s="128"/>
      <c r="GJ142" s="128"/>
      <c r="GK142" s="128"/>
      <c r="GL142" s="128"/>
      <c r="GM142" s="128"/>
      <c r="GN142" s="128"/>
      <c r="GO142" s="128"/>
      <c r="GP142" s="128"/>
      <c r="GQ142" s="128"/>
      <c r="GR142" s="128"/>
      <c r="GS142" s="128"/>
      <c r="GT142" s="128"/>
      <c r="GU142" s="128"/>
      <c r="GV142" s="128"/>
      <c r="GW142" s="128"/>
    </row>
    <row r="143" spans="7:205" ht="20.100000000000001" customHeight="1">
      <c r="G143" s="126"/>
      <c r="H143" s="126"/>
      <c r="I143" s="126"/>
      <c r="J143" s="126"/>
      <c r="K143" s="126"/>
      <c r="L143" s="126"/>
      <c r="M143" s="126"/>
      <c r="N143" s="126"/>
      <c r="O143" s="126"/>
      <c r="P143" s="126"/>
      <c r="Q143" s="126"/>
      <c r="R143" s="126"/>
      <c r="S143" s="126"/>
      <c r="T143" s="126"/>
      <c r="U143" s="126"/>
      <c r="V143" s="126"/>
      <c r="W143" s="126"/>
      <c r="X143" s="126"/>
      <c r="Y143" s="126"/>
      <c r="Z143" s="126"/>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c r="FF143" s="128"/>
      <c r="FG143" s="128"/>
      <c r="FH143" s="128"/>
      <c r="FI143" s="128"/>
      <c r="FJ143" s="128"/>
      <c r="FK143" s="128"/>
      <c r="FL143" s="128"/>
      <c r="FM143" s="128"/>
      <c r="FN143" s="128"/>
      <c r="FO143" s="128"/>
      <c r="FP143" s="128"/>
      <c r="FQ143" s="128"/>
      <c r="FR143" s="128"/>
      <c r="FS143" s="128"/>
      <c r="FT143" s="128"/>
      <c r="FU143" s="128"/>
      <c r="FV143" s="128"/>
      <c r="FW143" s="128"/>
      <c r="FX143" s="128"/>
      <c r="FY143" s="128"/>
      <c r="FZ143" s="128"/>
      <c r="GA143" s="128"/>
      <c r="GB143" s="128"/>
      <c r="GC143" s="128"/>
      <c r="GD143" s="128"/>
      <c r="GE143" s="128"/>
      <c r="GF143" s="128"/>
      <c r="GG143" s="128"/>
      <c r="GH143" s="128"/>
      <c r="GI143" s="128"/>
      <c r="GJ143" s="128"/>
      <c r="GK143" s="128"/>
      <c r="GL143" s="128"/>
      <c r="GM143" s="128"/>
      <c r="GN143" s="128"/>
      <c r="GO143" s="128"/>
      <c r="GP143" s="128"/>
      <c r="GQ143" s="128"/>
      <c r="GR143" s="128"/>
      <c r="GS143" s="128"/>
      <c r="GT143" s="128"/>
      <c r="GU143" s="128"/>
      <c r="GV143" s="128"/>
      <c r="GW143" s="128"/>
    </row>
    <row r="144" spans="7:205" ht="20.100000000000001" customHeight="1">
      <c r="G144" s="126"/>
      <c r="H144" s="126"/>
      <c r="I144" s="126"/>
      <c r="J144" s="126"/>
      <c r="K144" s="126"/>
      <c r="L144" s="126"/>
      <c r="M144" s="126"/>
      <c r="N144" s="126"/>
      <c r="O144" s="126"/>
      <c r="P144" s="126"/>
      <c r="Q144" s="126"/>
      <c r="R144" s="126"/>
      <c r="S144" s="126"/>
      <c r="T144" s="126"/>
      <c r="U144" s="126"/>
      <c r="V144" s="126"/>
      <c r="W144" s="126"/>
      <c r="X144" s="126"/>
      <c r="Y144" s="126"/>
      <c r="Z144" s="126"/>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c r="DP144" s="128"/>
      <c r="DQ144" s="128"/>
      <c r="DR144" s="128"/>
      <c r="DS144" s="128"/>
      <c r="DT144" s="128"/>
      <c r="DU144" s="128"/>
      <c r="DV144" s="128"/>
      <c r="DW144" s="128"/>
      <c r="DX144" s="128"/>
      <c r="DY144" s="128"/>
      <c r="DZ144" s="128"/>
      <c r="EA144" s="128"/>
      <c r="EB144" s="128"/>
      <c r="EC144" s="128"/>
      <c r="ED144" s="128"/>
      <c r="EE144" s="128"/>
      <c r="EF144" s="128"/>
      <c r="EG144" s="128"/>
      <c r="EH144" s="128"/>
      <c r="EI144" s="128"/>
      <c r="EJ144" s="128"/>
      <c r="EK144" s="128"/>
      <c r="EL144" s="128"/>
      <c r="EM144" s="128"/>
      <c r="EN144" s="128"/>
      <c r="EO144" s="128"/>
      <c r="EP144" s="128"/>
      <c r="EQ144" s="128"/>
      <c r="ER144" s="128"/>
      <c r="ES144" s="128"/>
      <c r="ET144" s="128"/>
      <c r="EU144" s="128"/>
      <c r="EV144" s="128"/>
      <c r="EW144" s="128"/>
      <c r="EX144" s="128"/>
      <c r="EY144" s="128"/>
      <c r="EZ144" s="128"/>
      <c r="FA144" s="128"/>
      <c r="FB144" s="128"/>
      <c r="FC144" s="128"/>
      <c r="FD144" s="128"/>
      <c r="FE144" s="128"/>
      <c r="FF144" s="128"/>
      <c r="FG144" s="128"/>
      <c r="FH144" s="128"/>
      <c r="FI144" s="128"/>
      <c r="FJ144" s="128"/>
      <c r="FK144" s="128"/>
      <c r="FL144" s="128"/>
      <c r="FM144" s="128"/>
      <c r="FN144" s="128"/>
      <c r="FO144" s="128"/>
      <c r="FP144" s="128"/>
      <c r="FQ144" s="128"/>
      <c r="FR144" s="128"/>
      <c r="FS144" s="128"/>
      <c r="FT144" s="128"/>
      <c r="FU144" s="128"/>
      <c r="FV144" s="128"/>
      <c r="FW144" s="128"/>
      <c r="FX144" s="128"/>
      <c r="FY144" s="128"/>
      <c r="FZ144" s="128"/>
      <c r="GA144" s="128"/>
      <c r="GB144" s="128"/>
      <c r="GC144" s="128"/>
      <c r="GD144" s="128"/>
      <c r="GE144" s="128"/>
      <c r="GF144" s="128"/>
      <c r="GG144" s="128"/>
      <c r="GH144" s="128"/>
      <c r="GI144" s="128"/>
      <c r="GJ144" s="128"/>
      <c r="GK144" s="128"/>
      <c r="GL144" s="128"/>
      <c r="GM144" s="128"/>
      <c r="GN144" s="128"/>
      <c r="GO144" s="128"/>
      <c r="GP144" s="128"/>
      <c r="GQ144" s="128"/>
      <c r="GR144" s="128"/>
      <c r="GS144" s="128"/>
      <c r="GT144" s="128"/>
      <c r="GU144" s="128"/>
      <c r="GV144" s="128"/>
      <c r="GW144" s="128"/>
    </row>
    <row r="145" spans="7:205" ht="20.100000000000001" customHeight="1">
      <c r="G145" s="126"/>
      <c r="H145" s="126"/>
      <c r="I145" s="126"/>
      <c r="J145" s="126"/>
      <c r="K145" s="126"/>
      <c r="L145" s="126"/>
      <c r="M145" s="126"/>
      <c r="N145" s="126"/>
      <c r="O145" s="126"/>
      <c r="P145" s="126"/>
      <c r="Q145" s="126"/>
      <c r="R145" s="126"/>
      <c r="S145" s="126"/>
      <c r="T145" s="126"/>
      <c r="U145" s="126"/>
      <c r="V145" s="126"/>
      <c r="W145" s="126"/>
      <c r="X145" s="126"/>
      <c r="Y145" s="126"/>
      <c r="Z145" s="126"/>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c r="EZ145" s="128"/>
      <c r="FA145" s="128"/>
      <c r="FB145" s="128"/>
      <c r="FC145" s="128"/>
      <c r="FD145" s="128"/>
      <c r="FE145" s="128"/>
      <c r="FF145" s="128"/>
      <c r="FG145" s="128"/>
      <c r="FH145" s="128"/>
      <c r="FI145" s="128"/>
      <c r="FJ145" s="128"/>
      <c r="FK145" s="128"/>
      <c r="FL145" s="128"/>
      <c r="FM145" s="128"/>
      <c r="FN145" s="128"/>
      <c r="FO145" s="128"/>
      <c r="FP145" s="128"/>
      <c r="FQ145" s="128"/>
      <c r="FR145" s="128"/>
      <c r="FS145" s="128"/>
      <c r="FT145" s="128"/>
      <c r="FU145" s="128"/>
      <c r="FV145" s="128"/>
      <c r="FW145" s="128"/>
      <c r="FX145" s="128"/>
      <c r="FY145" s="128"/>
      <c r="FZ145" s="128"/>
      <c r="GA145" s="128"/>
      <c r="GB145" s="128"/>
      <c r="GC145" s="128"/>
      <c r="GD145" s="128"/>
      <c r="GE145" s="128"/>
      <c r="GF145" s="128"/>
      <c r="GG145" s="128"/>
      <c r="GH145" s="128"/>
      <c r="GI145" s="128"/>
      <c r="GJ145" s="128"/>
      <c r="GK145" s="128"/>
      <c r="GL145" s="128"/>
      <c r="GM145" s="128"/>
      <c r="GN145" s="128"/>
      <c r="GO145" s="128"/>
      <c r="GP145" s="128"/>
      <c r="GQ145" s="128"/>
      <c r="GR145" s="128"/>
      <c r="GS145" s="128"/>
      <c r="GT145" s="128"/>
      <c r="GU145" s="128"/>
      <c r="GV145" s="128"/>
      <c r="GW145" s="128"/>
    </row>
    <row r="146" spans="7:205" ht="20.100000000000001" customHeight="1">
      <c r="G146" s="126"/>
      <c r="H146" s="126"/>
      <c r="I146" s="126"/>
      <c r="J146" s="126"/>
      <c r="K146" s="126"/>
      <c r="L146" s="126"/>
      <c r="M146" s="126"/>
      <c r="N146" s="126"/>
      <c r="O146" s="126"/>
      <c r="P146" s="126"/>
      <c r="Q146" s="126"/>
      <c r="R146" s="126"/>
      <c r="S146" s="126"/>
      <c r="T146" s="126"/>
      <c r="U146" s="126"/>
      <c r="V146" s="126"/>
      <c r="W146" s="126"/>
      <c r="X146" s="126"/>
      <c r="Y146" s="126"/>
      <c r="Z146" s="126"/>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c r="FY146" s="128"/>
      <c r="FZ146" s="128"/>
      <c r="GA146" s="128"/>
      <c r="GB146" s="128"/>
      <c r="GC146" s="128"/>
      <c r="GD146" s="128"/>
      <c r="GE146" s="128"/>
      <c r="GF146" s="128"/>
      <c r="GG146" s="128"/>
      <c r="GH146" s="128"/>
      <c r="GI146" s="128"/>
      <c r="GJ146" s="128"/>
      <c r="GK146" s="128"/>
      <c r="GL146" s="128"/>
      <c r="GM146" s="128"/>
      <c r="GN146" s="128"/>
      <c r="GO146" s="128"/>
      <c r="GP146" s="128"/>
      <c r="GQ146" s="128"/>
      <c r="GR146" s="128"/>
      <c r="GS146" s="128"/>
      <c r="GT146" s="128"/>
      <c r="GU146" s="128"/>
      <c r="GV146" s="128"/>
      <c r="GW146" s="128"/>
    </row>
    <row r="147" spans="7:205" ht="20.100000000000001" customHeight="1">
      <c r="G147" s="126"/>
      <c r="H147" s="126"/>
      <c r="I147" s="126"/>
      <c r="J147" s="126"/>
      <c r="K147" s="126"/>
      <c r="L147" s="126"/>
      <c r="M147" s="126"/>
      <c r="N147" s="126"/>
      <c r="O147" s="126"/>
      <c r="P147" s="126"/>
      <c r="Q147" s="126"/>
      <c r="R147" s="126"/>
      <c r="S147" s="126"/>
      <c r="T147" s="126"/>
      <c r="U147" s="126"/>
      <c r="V147" s="126"/>
      <c r="W147" s="126"/>
      <c r="X147" s="126"/>
      <c r="Y147" s="126"/>
      <c r="Z147" s="126"/>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c r="FY147" s="128"/>
      <c r="FZ147" s="128"/>
      <c r="GA147" s="128"/>
      <c r="GB147" s="128"/>
      <c r="GC147" s="128"/>
      <c r="GD147" s="128"/>
      <c r="GE147" s="128"/>
      <c r="GF147" s="128"/>
      <c r="GG147" s="128"/>
      <c r="GH147" s="128"/>
      <c r="GI147" s="128"/>
      <c r="GJ147" s="128"/>
      <c r="GK147" s="128"/>
      <c r="GL147" s="128"/>
      <c r="GM147" s="128"/>
      <c r="GN147" s="128"/>
      <c r="GO147" s="128"/>
      <c r="GP147" s="128"/>
      <c r="GQ147" s="128"/>
      <c r="GR147" s="128"/>
      <c r="GS147" s="128"/>
      <c r="GT147" s="128"/>
      <c r="GU147" s="128"/>
      <c r="GV147" s="128"/>
      <c r="GW147" s="128"/>
    </row>
    <row r="148" spans="7:205" ht="20.100000000000001" customHeight="1">
      <c r="G148" s="126"/>
      <c r="H148" s="126"/>
      <c r="I148" s="126"/>
      <c r="J148" s="126"/>
      <c r="K148" s="126"/>
      <c r="L148" s="126"/>
      <c r="M148" s="126"/>
      <c r="N148" s="126"/>
      <c r="O148" s="126"/>
      <c r="P148" s="126"/>
      <c r="Q148" s="126"/>
      <c r="R148" s="126"/>
      <c r="S148" s="126"/>
      <c r="T148" s="126"/>
      <c r="U148" s="126"/>
      <c r="V148" s="126"/>
      <c r="W148" s="126"/>
      <c r="X148" s="126"/>
      <c r="Y148" s="126"/>
      <c r="Z148" s="126"/>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c r="FY148" s="128"/>
      <c r="FZ148" s="128"/>
      <c r="GA148" s="128"/>
      <c r="GB148" s="128"/>
      <c r="GC148" s="128"/>
      <c r="GD148" s="128"/>
      <c r="GE148" s="128"/>
      <c r="GF148" s="128"/>
      <c r="GG148" s="128"/>
      <c r="GH148" s="128"/>
      <c r="GI148" s="128"/>
      <c r="GJ148" s="128"/>
      <c r="GK148" s="128"/>
      <c r="GL148" s="128"/>
      <c r="GM148" s="128"/>
      <c r="GN148" s="128"/>
      <c r="GO148" s="128"/>
      <c r="GP148" s="128"/>
      <c r="GQ148" s="128"/>
      <c r="GR148" s="128"/>
      <c r="GS148" s="128"/>
      <c r="GT148" s="128"/>
      <c r="GU148" s="128"/>
      <c r="GV148" s="128"/>
      <c r="GW148" s="128"/>
    </row>
    <row r="149" spans="7:205" ht="20.100000000000001" customHeight="1">
      <c r="G149" s="126"/>
      <c r="H149" s="126"/>
      <c r="I149" s="126"/>
      <c r="J149" s="126"/>
      <c r="K149" s="126"/>
      <c r="L149" s="126"/>
      <c r="M149" s="126"/>
      <c r="N149" s="126"/>
      <c r="O149" s="126"/>
      <c r="P149" s="126"/>
      <c r="Q149" s="126"/>
      <c r="R149" s="126"/>
      <c r="S149" s="126"/>
      <c r="T149" s="126"/>
      <c r="U149" s="126"/>
      <c r="V149" s="126"/>
      <c r="W149" s="126"/>
      <c r="X149" s="126"/>
      <c r="Y149" s="126"/>
      <c r="Z149" s="126"/>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c r="FY149" s="128"/>
      <c r="FZ149" s="128"/>
      <c r="GA149" s="128"/>
      <c r="GB149" s="128"/>
      <c r="GC149" s="128"/>
      <c r="GD149" s="128"/>
      <c r="GE149" s="128"/>
      <c r="GF149" s="128"/>
      <c r="GG149" s="128"/>
      <c r="GH149" s="128"/>
      <c r="GI149" s="128"/>
      <c r="GJ149" s="128"/>
      <c r="GK149" s="128"/>
      <c r="GL149" s="128"/>
      <c r="GM149" s="128"/>
      <c r="GN149" s="128"/>
      <c r="GO149" s="128"/>
      <c r="GP149" s="128"/>
      <c r="GQ149" s="128"/>
      <c r="GR149" s="128"/>
      <c r="GS149" s="128"/>
      <c r="GT149" s="128"/>
      <c r="GU149" s="128"/>
      <c r="GV149" s="128"/>
      <c r="GW149" s="128"/>
    </row>
    <row r="150" spans="7:205" ht="20.100000000000001" customHeight="1">
      <c r="G150" s="126"/>
      <c r="H150" s="126"/>
      <c r="I150" s="126"/>
      <c r="J150" s="126"/>
      <c r="K150" s="126"/>
      <c r="L150" s="126"/>
      <c r="M150" s="126"/>
      <c r="N150" s="126"/>
      <c r="O150" s="126"/>
      <c r="P150" s="126"/>
      <c r="Q150" s="126"/>
      <c r="R150" s="126"/>
      <c r="S150" s="126"/>
      <c r="T150" s="126"/>
      <c r="U150" s="126"/>
      <c r="V150" s="126"/>
      <c r="W150" s="126"/>
      <c r="X150" s="126"/>
      <c r="Y150" s="126"/>
      <c r="Z150" s="126"/>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c r="FY150" s="128"/>
      <c r="FZ150" s="128"/>
      <c r="GA150" s="128"/>
      <c r="GB150" s="128"/>
      <c r="GC150" s="128"/>
      <c r="GD150" s="128"/>
      <c r="GE150" s="128"/>
      <c r="GF150" s="128"/>
      <c r="GG150" s="128"/>
      <c r="GH150" s="128"/>
      <c r="GI150" s="128"/>
      <c r="GJ150" s="128"/>
      <c r="GK150" s="128"/>
      <c r="GL150" s="128"/>
      <c r="GM150" s="128"/>
      <c r="GN150" s="128"/>
      <c r="GO150" s="128"/>
      <c r="GP150" s="128"/>
      <c r="GQ150" s="128"/>
      <c r="GR150" s="128"/>
      <c r="GS150" s="128"/>
      <c r="GT150" s="128"/>
      <c r="GU150" s="128"/>
      <c r="GV150" s="128"/>
      <c r="GW150" s="128"/>
    </row>
    <row r="151" spans="7:205" ht="20.100000000000001" customHeight="1">
      <c r="G151" s="126"/>
      <c r="H151" s="126"/>
      <c r="I151" s="126"/>
      <c r="J151" s="126"/>
      <c r="K151" s="126"/>
      <c r="L151" s="126"/>
      <c r="M151" s="126"/>
      <c r="N151" s="126"/>
      <c r="O151" s="126"/>
      <c r="P151" s="126"/>
      <c r="Q151" s="126"/>
      <c r="R151" s="126"/>
      <c r="S151" s="126"/>
      <c r="T151" s="126"/>
      <c r="U151" s="126"/>
      <c r="V151" s="126"/>
      <c r="W151" s="126"/>
      <c r="X151" s="126"/>
      <c r="Y151" s="126"/>
      <c r="Z151" s="126"/>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c r="FY151" s="128"/>
      <c r="FZ151" s="128"/>
      <c r="GA151" s="128"/>
      <c r="GB151" s="128"/>
      <c r="GC151" s="128"/>
      <c r="GD151" s="128"/>
      <c r="GE151" s="128"/>
      <c r="GF151" s="128"/>
      <c r="GG151" s="128"/>
      <c r="GH151" s="128"/>
      <c r="GI151" s="128"/>
      <c r="GJ151" s="128"/>
      <c r="GK151" s="128"/>
      <c r="GL151" s="128"/>
      <c r="GM151" s="128"/>
      <c r="GN151" s="128"/>
      <c r="GO151" s="128"/>
      <c r="GP151" s="128"/>
      <c r="GQ151" s="128"/>
      <c r="GR151" s="128"/>
      <c r="GS151" s="128"/>
      <c r="GT151" s="128"/>
      <c r="GU151" s="128"/>
      <c r="GV151" s="128"/>
      <c r="GW151" s="128"/>
    </row>
    <row r="152" spans="7:205" ht="20.100000000000001" customHeight="1">
      <c r="G152" s="126"/>
      <c r="H152" s="126"/>
      <c r="I152" s="126"/>
      <c r="J152" s="126"/>
      <c r="K152" s="126"/>
      <c r="L152" s="126"/>
      <c r="M152" s="126"/>
      <c r="N152" s="126"/>
      <c r="O152" s="126"/>
      <c r="P152" s="126"/>
      <c r="Q152" s="126"/>
      <c r="R152" s="126"/>
      <c r="S152" s="126"/>
      <c r="T152" s="126"/>
      <c r="U152" s="126"/>
      <c r="V152" s="126"/>
      <c r="W152" s="126"/>
      <c r="X152" s="126"/>
      <c r="Y152" s="126"/>
      <c r="Z152" s="126"/>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8"/>
      <c r="EJ152" s="128"/>
      <c r="EK152" s="128"/>
      <c r="EL152" s="128"/>
      <c r="EM152" s="128"/>
      <c r="EN152" s="128"/>
      <c r="EO152" s="128"/>
      <c r="EP152" s="128"/>
      <c r="EQ152" s="128"/>
      <c r="ER152" s="128"/>
      <c r="ES152" s="128"/>
      <c r="ET152" s="128"/>
      <c r="EU152" s="128"/>
      <c r="EV152" s="128"/>
      <c r="EW152" s="128"/>
      <c r="EX152" s="128"/>
      <c r="EY152" s="128"/>
      <c r="EZ152" s="128"/>
      <c r="FA152" s="128"/>
      <c r="FB152" s="128"/>
      <c r="FC152" s="128"/>
      <c r="FD152" s="128"/>
      <c r="FE152" s="128"/>
      <c r="FF152" s="128"/>
      <c r="FG152" s="128"/>
      <c r="FH152" s="128"/>
      <c r="FI152" s="128"/>
      <c r="FJ152" s="128"/>
      <c r="FK152" s="128"/>
      <c r="FL152" s="128"/>
      <c r="FM152" s="128"/>
      <c r="FN152" s="128"/>
      <c r="FO152" s="128"/>
      <c r="FP152" s="128"/>
      <c r="FQ152" s="128"/>
      <c r="FR152" s="128"/>
      <c r="FS152" s="128"/>
      <c r="FT152" s="128"/>
      <c r="FU152" s="128"/>
      <c r="FV152" s="128"/>
      <c r="FW152" s="128"/>
      <c r="FX152" s="128"/>
      <c r="FY152" s="128"/>
      <c r="FZ152" s="128"/>
      <c r="GA152" s="128"/>
      <c r="GB152" s="128"/>
      <c r="GC152" s="128"/>
      <c r="GD152" s="128"/>
      <c r="GE152" s="128"/>
      <c r="GF152" s="128"/>
      <c r="GG152" s="128"/>
      <c r="GH152" s="128"/>
      <c r="GI152" s="128"/>
      <c r="GJ152" s="128"/>
      <c r="GK152" s="128"/>
      <c r="GL152" s="128"/>
      <c r="GM152" s="128"/>
      <c r="GN152" s="128"/>
      <c r="GO152" s="128"/>
      <c r="GP152" s="128"/>
      <c r="GQ152" s="128"/>
      <c r="GR152" s="128"/>
      <c r="GS152" s="128"/>
      <c r="GT152" s="128"/>
      <c r="GU152" s="128"/>
      <c r="GV152" s="128"/>
      <c r="GW152" s="128"/>
    </row>
    <row r="153" spans="7:205" ht="20.100000000000001" customHeight="1">
      <c r="G153" s="126"/>
      <c r="H153" s="126"/>
      <c r="I153" s="126"/>
      <c r="J153" s="126"/>
      <c r="K153" s="126"/>
      <c r="L153" s="126"/>
      <c r="M153" s="126"/>
      <c r="N153" s="126"/>
      <c r="O153" s="126"/>
      <c r="P153" s="126"/>
      <c r="Q153" s="126"/>
      <c r="R153" s="126"/>
      <c r="S153" s="126"/>
      <c r="T153" s="126"/>
      <c r="U153" s="126"/>
      <c r="V153" s="126"/>
      <c r="W153" s="126"/>
      <c r="X153" s="126"/>
      <c r="Y153" s="126"/>
      <c r="Z153" s="126"/>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c r="DP153" s="128"/>
      <c r="DQ153" s="128"/>
      <c r="DR153" s="128"/>
      <c r="DS153" s="128"/>
      <c r="DT153" s="128"/>
      <c r="DU153" s="128"/>
      <c r="DV153" s="128"/>
      <c r="DW153" s="128"/>
      <c r="DX153" s="128"/>
      <c r="DY153" s="128"/>
      <c r="DZ153" s="128"/>
      <c r="EA153" s="128"/>
      <c r="EB153" s="128"/>
      <c r="EC153" s="128"/>
      <c r="ED153" s="128"/>
      <c r="EE153" s="128"/>
      <c r="EF153" s="128"/>
      <c r="EG153" s="128"/>
      <c r="EH153" s="128"/>
      <c r="EI153" s="128"/>
      <c r="EJ153" s="128"/>
      <c r="EK153" s="128"/>
      <c r="EL153" s="128"/>
      <c r="EM153" s="128"/>
      <c r="EN153" s="128"/>
      <c r="EO153" s="128"/>
      <c r="EP153" s="128"/>
      <c r="EQ153" s="128"/>
      <c r="ER153" s="128"/>
      <c r="ES153" s="128"/>
      <c r="ET153" s="128"/>
      <c r="EU153" s="128"/>
      <c r="EV153" s="128"/>
      <c r="EW153" s="128"/>
      <c r="EX153" s="128"/>
      <c r="EY153" s="128"/>
      <c r="EZ153" s="128"/>
      <c r="FA153" s="128"/>
      <c r="FB153" s="128"/>
      <c r="FC153" s="128"/>
      <c r="FD153" s="128"/>
      <c r="FE153" s="128"/>
      <c r="FF153" s="128"/>
      <c r="FG153" s="128"/>
      <c r="FH153" s="128"/>
      <c r="FI153" s="128"/>
      <c r="FJ153" s="128"/>
      <c r="FK153" s="128"/>
      <c r="FL153" s="128"/>
      <c r="FM153" s="128"/>
      <c r="FN153" s="128"/>
      <c r="FO153" s="128"/>
      <c r="FP153" s="128"/>
      <c r="FQ153" s="128"/>
      <c r="FR153" s="128"/>
      <c r="FS153" s="128"/>
      <c r="FT153" s="128"/>
      <c r="FU153" s="128"/>
      <c r="FV153" s="128"/>
      <c r="FW153" s="128"/>
      <c r="FX153" s="128"/>
      <c r="FY153" s="128"/>
      <c r="FZ153" s="128"/>
      <c r="GA153" s="128"/>
      <c r="GB153" s="128"/>
      <c r="GC153" s="128"/>
      <c r="GD153" s="128"/>
      <c r="GE153" s="128"/>
      <c r="GF153" s="128"/>
      <c r="GG153" s="128"/>
      <c r="GH153" s="128"/>
      <c r="GI153" s="128"/>
      <c r="GJ153" s="128"/>
      <c r="GK153" s="128"/>
      <c r="GL153" s="128"/>
      <c r="GM153" s="128"/>
      <c r="GN153" s="128"/>
      <c r="GO153" s="128"/>
      <c r="GP153" s="128"/>
      <c r="GQ153" s="128"/>
      <c r="GR153" s="128"/>
      <c r="GS153" s="128"/>
      <c r="GT153" s="128"/>
      <c r="GU153" s="128"/>
      <c r="GV153" s="128"/>
      <c r="GW153" s="128"/>
    </row>
    <row r="154" spans="7:205" ht="20.100000000000001" customHeight="1">
      <c r="G154" s="126"/>
      <c r="H154" s="126"/>
      <c r="I154" s="126"/>
      <c r="J154" s="126"/>
      <c r="K154" s="126"/>
      <c r="L154" s="126"/>
      <c r="M154" s="126"/>
      <c r="N154" s="126"/>
      <c r="O154" s="126"/>
      <c r="P154" s="126"/>
      <c r="Q154" s="126"/>
      <c r="R154" s="126"/>
      <c r="S154" s="126"/>
      <c r="T154" s="126"/>
      <c r="U154" s="126"/>
      <c r="V154" s="126"/>
      <c r="W154" s="126"/>
      <c r="X154" s="126"/>
      <c r="Y154" s="126"/>
      <c r="Z154" s="126"/>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c r="DP154" s="128"/>
      <c r="DQ154" s="128"/>
      <c r="DR154" s="128"/>
      <c r="DS154" s="128"/>
      <c r="DT154" s="128"/>
      <c r="DU154" s="128"/>
      <c r="DV154" s="128"/>
      <c r="DW154" s="128"/>
      <c r="DX154" s="128"/>
      <c r="DY154" s="128"/>
      <c r="DZ154" s="128"/>
      <c r="EA154" s="128"/>
      <c r="EB154" s="128"/>
      <c r="EC154" s="128"/>
      <c r="ED154" s="128"/>
      <c r="EE154" s="128"/>
      <c r="EF154" s="128"/>
      <c r="EG154" s="128"/>
      <c r="EH154" s="128"/>
      <c r="EI154" s="128"/>
      <c r="EJ154" s="128"/>
      <c r="EK154" s="128"/>
      <c r="EL154" s="128"/>
      <c r="EM154" s="128"/>
      <c r="EN154" s="128"/>
      <c r="EO154" s="128"/>
      <c r="EP154" s="128"/>
      <c r="EQ154" s="128"/>
      <c r="ER154" s="128"/>
      <c r="ES154" s="128"/>
      <c r="ET154" s="128"/>
      <c r="EU154" s="128"/>
      <c r="EV154" s="128"/>
      <c r="EW154" s="128"/>
      <c r="EX154" s="128"/>
      <c r="EY154" s="128"/>
      <c r="EZ154" s="128"/>
      <c r="FA154" s="128"/>
      <c r="FB154" s="128"/>
      <c r="FC154" s="128"/>
      <c r="FD154" s="128"/>
      <c r="FE154" s="128"/>
      <c r="FF154" s="128"/>
      <c r="FG154" s="128"/>
      <c r="FH154" s="128"/>
      <c r="FI154" s="128"/>
      <c r="FJ154" s="128"/>
      <c r="FK154" s="128"/>
      <c r="FL154" s="128"/>
      <c r="FM154" s="128"/>
      <c r="FN154" s="128"/>
      <c r="FO154" s="128"/>
      <c r="FP154" s="128"/>
      <c r="FQ154" s="128"/>
      <c r="FR154" s="128"/>
      <c r="FS154" s="128"/>
      <c r="FT154" s="128"/>
      <c r="FU154" s="128"/>
      <c r="FV154" s="128"/>
      <c r="FW154" s="128"/>
      <c r="FX154" s="128"/>
      <c r="FY154" s="128"/>
      <c r="FZ154" s="128"/>
      <c r="GA154" s="128"/>
      <c r="GB154" s="128"/>
      <c r="GC154" s="128"/>
      <c r="GD154" s="128"/>
      <c r="GE154" s="128"/>
      <c r="GF154" s="128"/>
      <c r="GG154" s="128"/>
      <c r="GH154" s="128"/>
      <c r="GI154" s="128"/>
      <c r="GJ154" s="128"/>
      <c r="GK154" s="128"/>
      <c r="GL154" s="128"/>
      <c r="GM154" s="128"/>
      <c r="GN154" s="128"/>
      <c r="GO154" s="128"/>
      <c r="GP154" s="128"/>
      <c r="GQ154" s="128"/>
      <c r="GR154" s="128"/>
      <c r="GS154" s="128"/>
      <c r="GT154" s="128"/>
      <c r="GU154" s="128"/>
      <c r="GV154" s="128"/>
      <c r="GW154" s="128"/>
    </row>
    <row r="155" spans="7:205" ht="20.100000000000001" customHeight="1">
      <c r="G155" s="126"/>
      <c r="H155" s="126"/>
      <c r="I155" s="126"/>
      <c r="J155" s="126"/>
      <c r="K155" s="126"/>
      <c r="L155" s="126"/>
      <c r="M155" s="126"/>
      <c r="N155" s="126"/>
      <c r="O155" s="126"/>
      <c r="P155" s="126"/>
      <c r="Q155" s="126"/>
      <c r="R155" s="126"/>
      <c r="S155" s="126"/>
      <c r="T155" s="126"/>
      <c r="U155" s="126"/>
      <c r="V155" s="126"/>
      <c r="W155" s="126"/>
      <c r="X155" s="126"/>
      <c r="Y155" s="126"/>
      <c r="Z155" s="126"/>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8"/>
      <c r="EE155" s="128"/>
      <c r="EF155" s="128"/>
      <c r="EG155" s="128"/>
      <c r="EH155" s="128"/>
      <c r="EI155" s="128"/>
      <c r="EJ155" s="128"/>
      <c r="EK155" s="128"/>
      <c r="EL155" s="128"/>
      <c r="EM155" s="128"/>
      <c r="EN155" s="128"/>
      <c r="EO155" s="128"/>
      <c r="EP155" s="128"/>
      <c r="EQ155" s="128"/>
      <c r="ER155" s="128"/>
      <c r="ES155" s="128"/>
      <c r="ET155" s="128"/>
      <c r="EU155" s="128"/>
      <c r="EV155" s="128"/>
      <c r="EW155" s="128"/>
      <c r="EX155" s="128"/>
      <c r="EY155" s="128"/>
      <c r="EZ155" s="128"/>
      <c r="FA155" s="128"/>
      <c r="FB155" s="128"/>
      <c r="FC155" s="128"/>
      <c r="FD155" s="128"/>
      <c r="FE155" s="128"/>
      <c r="FF155" s="128"/>
      <c r="FG155" s="128"/>
      <c r="FH155" s="128"/>
      <c r="FI155" s="128"/>
      <c r="FJ155" s="128"/>
      <c r="FK155" s="128"/>
      <c r="FL155" s="128"/>
      <c r="FM155" s="128"/>
      <c r="FN155" s="128"/>
      <c r="FO155" s="128"/>
      <c r="FP155" s="128"/>
      <c r="FQ155" s="128"/>
      <c r="FR155" s="128"/>
      <c r="FS155" s="128"/>
      <c r="FT155" s="128"/>
      <c r="FU155" s="128"/>
      <c r="FV155" s="128"/>
      <c r="FW155" s="128"/>
      <c r="FX155" s="128"/>
      <c r="FY155" s="128"/>
      <c r="FZ155" s="128"/>
      <c r="GA155" s="128"/>
      <c r="GB155" s="128"/>
      <c r="GC155" s="128"/>
      <c r="GD155" s="128"/>
      <c r="GE155" s="128"/>
      <c r="GF155" s="128"/>
      <c r="GG155" s="128"/>
      <c r="GH155" s="128"/>
      <c r="GI155" s="128"/>
      <c r="GJ155" s="128"/>
      <c r="GK155" s="128"/>
      <c r="GL155" s="128"/>
      <c r="GM155" s="128"/>
      <c r="GN155" s="128"/>
      <c r="GO155" s="128"/>
      <c r="GP155" s="128"/>
      <c r="GQ155" s="128"/>
      <c r="GR155" s="128"/>
      <c r="GS155" s="128"/>
      <c r="GT155" s="128"/>
      <c r="GU155" s="128"/>
      <c r="GV155" s="128"/>
      <c r="GW155" s="128"/>
    </row>
    <row r="156" spans="7:205" ht="20.100000000000001" customHeight="1">
      <c r="G156" s="126"/>
      <c r="H156" s="126"/>
      <c r="I156" s="126"/>
      <c r="J156" s="126"/>
      <c r="K156" s="126"/>
      <c r="L156" s="126"/>
      <c r="M156" s="126"/>
      <c r="N156" s="126"/>
      <c r="O156" s="126"/>
      <c r="P156" s="126"/>
      <c r="Q156" s="126"/>
      <c r="R156" s="126"/>
      <c r="S156" s="126"/>
      <c r="T156" s="126"/>
      <c r="U156" s="126"/>
      <c r="V156" s="126"/>
      <c r="W156" s="126"/>
      <c r="X156" s="126"/>
      <c r="Y156" s="126"/>
      <c r="Z156" s="126"/>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8"/>
      <c r="EE156" s="128"/>
      <c r="EF156" s="128"/>
      <c r="EG156" s="128"/>
      <c r="EH156" s="128"/>
      <c r="EI156" s="128"/>
      <c r="EJ156" s="128"/>
      <c r="EK156" s="128"/>
      <c r="EL156" s="128"/>
      <c r="EM156" s="128"/>
      <c r="EN156" s="128"/>
      <c r="EO156" s="128"/>
      <c r="EP156" s="128"/>
      <c r="EQ156" s="128"/>
      <c r="ER156" s="128"/>
      <c r="ES156" s="128"/>
      <c r="ET156" s="128"/>
      <c r="EU156" s="128"/>
      <c r="EV156" s="128"/>
      <c r="EW156" s="128"/>
      <c r="EX156" s="128"/>
      <c r="EY156" s="128"/>
      <c r="EZ156" s="128"/>
      <c r="FA156" s="128"/>
      <c r="FB156" s="128"/>
      <c r="FC156" s="128"/>
      <c r="FD156" s="128"/>
      <c r="FE156" s="128"/>
      <c r="FF156" s="128"/>
      <c r="FG156" s="128"/>
      <c r="FH156" s="128"/>
      <c r="FI156" s="128"/>
      <c r="FJ156" s="128"/>
      <c r="FK156" s="128"/>
      <c r="FL156" s="128"/>
      <c r="FM156" s="128"/>
      <c r="FN156" s="128"/>
      <c r="FO156" s="128"/>
      <c r="FP156" s="128"/>
      <c r="FQ156" s="128"/>
      <c r="FR156" s="128"/>
      <c r="FS156" s="128"/>
      <c r="FT156" s="128"/>
      <c r="FU156" s="128"/>
      <c r="FV156" s="128"/>
      <c r="FW156" s="128"/>
      <c r="FX156" s="128"/>
      <c r="FY156" s="128"/>
      <c r="FZ156" s="128"/>
      <c r="GA156" s="128"/>
      <c r="GB156" s="128"/>
      <c r="GC156" s="128"/>
      <c r="GD156" s="128"/>
      <c r="GE156" s="128"/>
      <c r="GF156" s="128"/>
      <c r="GG156" s="128"/>
      <c r="GH156" s="128"/>
      <c r="GI156" s="128"/>
      <c r="GJ156" s="128"/>
      <c r="GK156" s="128"/>
      <c r="GL156" s="128"/>
      <c r="GM156" s="128"/>
      <c r="GN156" s="128"/>
      <c r="GO156" s="128"/>
      <c r="GP156" s="128"/>
      <c r="GQ156" s="128"/>
      <c r="GR156" s="128"/>
      <c r="GS156" s="128"/>
      <c r="GT156" s="128"/>
      <c r="GU156" s="128"/>
      <c r="GV156" s="128"/>
      <c r="GW156" s="128"/>
    </row>
    <row r="157" spans="7:205" ht="20.100000000000001" customHeight="1">
      <c r="G157" s="126"/>
      <c r="H157" s="126"/>
      <c r="I157" s="126"/>
      <c r="J157" s="126"/>
      <c r="K157" s="126"/>
      <c r="L157" s="126"/>
      <c r="M157" s="126"/>
      <c r="N157" s="126"/>
      <c r="O157" s="126"/>
      <c r="P157" s="126"/>
      <c r="Q157" s="126"/>
      <c r="R157" s="126"/>
      <c r="S157" s="126"/>
      <c r="T157" s="126"/>
      <c r="U157" s="126"/>
      <c r="V157" s="126"/>
      <c r="W157" s="126"/>
      <c r="X157" s="126"/>
      <c r="Y157" s="126"/>
      <c r="Z157" s="126"/>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8"/>
      <c r="FB157" s="128"/>
      <c r="FC157" s="128"/>
      <c r="FD157" s="128"/>
      <c r="FE157" s="128"/>
      <c r="FF157" s="128"/>
      <c r="FG157" s="128"/>
      <c r="FH157" s="128"/>
      <c r="FI157" s="128"/>
      <c r="FJ157" s="128"/>
      <c r="FK157" s="128"/>
      <c r="FL157" s="128"/>
      <c r="FM157" s="128"/>
      <c r="FN157" s="128"/>
      <c r="FO157" s="128"/>
      <c r="FP157" s="128"/>
      <c r="FQ157" s="128"/>
      <c r="FR157" s="128"/>
      <c r="FS157" s="128"/>
      <c r="FT157" s="128"/>
      <c r="FU157" s="128"/>
      <c r="FV157" s="128"/>
      <c r="FW157" s="128"/>
      <c r="FX157" s="128"/>
      <c r="FY157" s="128"/>
      <c r="FZ157" s="128"/>
      <c r="GA157" s="128"/>
      <c r="GB157" s="128"/>
      <c r="GC157" s="128"/>
      <c r="GD157" s="128"/>
      <c r="GE157" s="128"/>
      <c r="GF157" s="128"/>
      <c r="GG157" s="128"/>
      <c r="GH157" s="128"/>
      <c r="GI157" s="128"/>
      <c r="GJ157" s="128"/>
      <c r="GK157" s="128"/>
      <c r="GL157" s="128"/>
      <c r="GM157" s="128"/>
      <c r="GN157" s="128"/>
      <c r="GO157" s="128"/>
      <c r="GP157" s="128"/>
      <c r="GQ157" s="128"/>
      <c r="GR157" s="128"/>
      <c r="GS157" s="128"/>
      <c r="GT157" s="128"/>
      <c r="GU157" s="128"/>
      <c r="GV157" s="128"/>
      <c r="GW157" s="128"/>
    </row>
    <row r="158" spans="7:205" ht="20.100000000000001" customHeight="1">
      <c r="G158" s="126"/>
      <c r="H158" s="126"/>
      <c r="I158" s="126"/>
      <c r="J158" s="126"/>
      <c r="K158" s="126"/>
      <c r="L158" s="126"/>
      <c r="M158" s="126"/>
      <c r="N158" s="126"/>
      <c r="O158" s="126"/>
      <c r="P158" s="126"/>
      <c r="Q158" s="126"/>
      <c r="R158" s="126"/>
      <c r="S158" s="126"/>
      <c r="T158" s="126"/>
      <c r="U158" s="126"/>
      <c r="V158" s="126"/>
      <c r="W158" s="126"/>
      <c r="X158" s="126"/>
      <c r="Y158" s="126"/>
      <c r="Z158" s="126"/>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8"/>
      <c r="FB158" s="128"/>
      <c r="FC158" s="128"/>
      <c r="FD158" s="128"/>
      <c r="FE158" s="128"/>
      <c r="FF158" s="128"/>
      <c r="FG158" s="128"/>
      <c r="FH158" s="128"/>
      <c r="FI158" s="128"/>
      <c r="FJ158" s="128"/>
      <c r="FK158" s="128"/>
      <c r="FL158" s="128"/>
      <c r="FM158" s="128"/>
      <c r="FN158" s="128"/>
      <c r="FO158" s="128"/>
      <c r="FP158" s="128"/>
      <c r="FQ158" s="128"/>
      <c r="FR158" s="128"/>
      <c r="FS158" s="128"/>
      <c r="FT158" s="128"/>
      <c r="FU158" s="128"/>
      <c r="FV158" s="128"/>
      <c r="FW158" s="128"/>
      <c r="FX158" s="128"/>
      <c r="FY158" s="128"/>
      <c r="FZ158" s="128"/>
      <c r="GA158" s="128"/>
      <c r="GB158" s="128"/>
      <c r="GC158" s="128"/>
      <c r="GD158" s="128"/>
      <c r="GE158" s="128"/>
      <c r="GF158" s="128"/>
      <c r="GG158" s="128"/>
      <c r="GH158" s="128"/>
      <c r="GI158" s="128"/>
      <c r="GJ158" s="128"/>
      <c r="GK158" s="128"/>
      <c r="GL158" s="128"/>
      <c r="GM158" s="128"/>
      <c r="GN158" s="128"/>
      <c r="GO158" s="128"/>
      <c r="GP158" s="128"/>
      <c r="GQ158" s="128"/>
      <c r="GR158" s="128"/>
      <c r="GS158" s="128"/>
      <c r="GT158" s="128"/>
      <c r="GU158" s="128"/>
      <c r="GV158" s="128"/>
      <c r="GW158" s="128"/>
    </row>
    <row r="159" spans="7:205" ht="20.100000000000001" customHeight="1">
      <c r="G159" s="126"/>
      <c r="H159" s="126"/>
      <c r="I159" s="126"/>
      <c r="J159" s="126"/>
      <c r="K159" s="126"/>
      <c r="L159" s="126"/>
      <c r="M159" s="126"/>
      <c r="N159" s="126"/>
      <c r="O159" s="126"/>
      <c r="P159" s="126"/>
      <c r="Q159" s="126"/>
      <c r="R159" s="126"/>
      <c r="S159" s="126"/>
      <c r="T159" s="126"/>
      <c r="U159" s="126"/>
      <c r="V159" s="126"/>
      <c r="W159" s="126"/>
      <c r="X159" s="126"/>
      <c r="Y159" s="126"/>
      <c r="Z159" s="126"/>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c r="FY159" s="128"/>
      <c r="FZ159" s="128"/>
      <c r="GA159" s="128"/>
      <c r="GB159" s="128"/>
      <c r="GC159" s="128"/>
      <c r="GD159" s="128"/>
      <c r="GE159" s="128"/>
      <c r="GF159" s="128"/>
      <c r="GG159" s="128"/>
      <c r="GH159" s="128"/>
      <c r="GI159" s="128"/>
      <c r="GJ159" s="128"/>
      <c r="GK159" s="128"/>
      <c r="GL159" s="128"/>
      <c r="GM159" s="128"/>
      <c r="GN159" s="128"/>
      <c r="GO159" s="128"/>
      <c r="GP159" s="128"/>
      <c r="GQ159" s="128"/>
      <c r="GR159" s="128"/>
      <c r="GS159" s="128"/>
      <c r="GT159" s="128"/>
      <c r="GU159" s="128"/>
      <c r="GV159" s="128"/>
      <c r="GW159" s="128"/>
    </row>
    <row r="160" spans="7:205" ht="20.100000000000001" customHeight="1">
      <c r="G160" s="126"/>
      <c r="H160" s="126"/>
      <c r="I160" s="126"/>
      <c r="J160" s="126"/>
      <c r="K160" s="126"/>
      <c r="L160" s="126"/>
      <c r="M160" s="126"/>
      <c r="N160" s="126"/>
      <c r="O160" s="126"/>
      <c r="P160" s="126"/>
      <c r="Q160" s="126"/>
      <c r="R160" s="126"/>
      <c r="S160" s="126"/>
      <c r="T160" s="126"/>
      <c r="U160" s="126"/>
      <c r="V160" s="126"/>
      <c r="W160" s="126"/>
      <c r="X160" s="126"/>
      <c r="Y160" s="126"/>
      <c r="Z160" s="126"/>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c r="FY160" s="128"/>
      <c r="FZ160" s="128"/>
      <c r="GA160" s="128"/>
      <c r="GB160" s="128"/>
      <c r="GC160" s="128"/>
      <c r="GD160" s="128"/>
      <c r="GE160" s="128"/>
      <c r="GF160" s="128"/>
      <c r="GG160" s="128"/>
      <c r="GH160" s="128"/>
      <c r="GI160" s="128"/>
      <c r="GJ160" s="128"/>
      <c r="GK160" s="128"/>
      <c r="GL160" s="128"/>
      <c r="GM160" s="128"/>
      <c r="GN160" s="128"/>
      <c r="GO160" s="128"/>
      <c r="GP160" s="128"/>
      <c r="GQ160" s="128"/>
      <c r="GR160" s="128"/>
      <c r="GS160" s="128"/>
      <c r="GT160" s="128"/>
      <c r="GU160" s="128"/>
      <c r="GV160" s="128"/>
      <c r="GW160" s="128"/>
    </row>
    <row r="161" spans="7:205" ht="20.100000000000001" customHeight="1">
      <c r="G161" s="126"/>
      <c r="H161" s="126"/>
      <c r="I161" s="126"/>
      <c r="J161" s="126"/>
      <c r="K161" s="126"/>
      <c r="L161" s="126"/>
      <c r="M161" s="126"/>
      <c r="N161" s="126"/>
      <c r="O161" s="126"/>
      <c r="P161" s="126"/>
      <c r="Q161" s="126"/>
      <c r="R161" s="126"/>
      <c r="S161" s="126"/>
      <c r="T161" s="126"/>
      <c r="U161" s="126"/>
      <c r="V161" s="126"/>
      <c r="W161" s="126"/>
      <c r="X161" s="126"/>
      <c r="Y161" s="126"/>
      <c r="Z161" s="126"/>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c r="FY161" s="128"/>
      <c r="FZ161" s="128"/>
      <c r="GA161" s="128"/>
      <c r="GB161" s="128"/>
      <c r="GC161" s="128"/>
      <c r="GD161" s="128"/>
      <c r="GE161" s="128"/>
      <c r="GF161" s="128"/>
      <c r="GG161" s="128"/>
      <c r="GH161" s="128"/>
      <c r="GI161" s="128"/>
      <c r="GJ161" s="128"/>
      <c r="GK161" s="128"/>
      <c r="GL161" s="128"/>
      <c r="GM161" s="128"/>
      <c r="GN161" s="128"/>
      <c r="GO161" s="128"/>
      <c r="GP161" s="128"/>
      <c r="GQ161" s="128"/>
      <c r="GR161" s="128"/>
      <c r="GS161" s="128"/>
      <c r="GT161" s="128"/>
      <c r="GU161" s="128"/>
      <c r="GV161" s="128"/>
      <c r="GW161" s="128"/>
    </row>
    <row r="162" spans="7:205" ht="20.100000000000001" customHeight="1">
      <c r="G162" s="126"/>
      <c r="H162" s="126"/>
      <c r="I162" s="126"/>
      <c r="J162" s="126"/>
      <c r="K162" s="126"/>
      <c r="L162" s="126"/>
      <c r="M162" s="126"/>
      <c r="N162" s="126"/>
      <c r="O162" s="126"/>
      <c r="P162" s="126"/>
      <c r="Q162" s="126"/>
      <c r="R162" s="126"/>
      <c r="S162" s="126"/>
      <c r="T162" s="126"/>
      <c r="U162" s="126"/>
      <c r="V162" s="126"/>
      <c r="W162" s="126"/>
      <c r="X162" s="126"/>
      <c r="Y162" s="126"/>
      <c r="Z162" s="126"/>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c r="FY162" s="128"/>
      <c r="FZ162" s="128"/>
      <c r="GA162" s="128"/>
      <c r="GB162" s="128"/>
      <c r="GC162" s="128"/>
      <c r="GD162" s="128"/>
      <c r="GE162" s="128"/>
      <c r="GF162" s="128"/>
      <c r="GG162" s="128"/>
      <c r="GH162" s="128"/>
      <c r="GI162" s="128"/>
      <c r="GJ162" s="128"/>
      <c r="GK162" s="128"/>
      <c r="GL162" s="128"/>
      <c r="GM162" s="128"/>
      <c r="GN162" s="128"/>
      <c r="GO162" s="128"/>
      <c r="GP162" s="128"/>
      <c r="GQ162" s="128"/>
      <c r="GR162" s="128"/>
      <c r="GS162" s="128"/>
      <c r="GT162" s="128"/>
      <c r="GU162" s="128"/>
      <c r="GV162" s="128"/>
      <c r="GW162" s="128"/>
    </row>
    <row r="163" spans="7:205" ht="20.100000000000001" customHeight="1">
      <c r="G163" s="126"/>
      <c r="H163" s="126"/>
      <c r="I163" s="126"/>
      <c r="J163" s="126"/>
      <c r="K163" s="126"/>
      <c r="L163" s="126"/>
      <c r="M163" s="126"/>
      <c r="N163" s="126"/>
      <c r="O163" s="126"/>
      <c r="P163" s="126"/>
      <c r="Q163" s="126"/>
      <c r="R163" s="126"/>
      <c r="S163" s="126"/>
      <c r="T163" s="126"/>
      <c r="U163" s="126"/>
      <c r="V163" s="126"/>
      <c r="W163" s="126"/>
      <c r="X163" s="126"/>
      <c r="Y163" s="126"/>
      <c r="Z163" s="126"/>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c r="FY163" s="128"/>
      <c r="FZ163" s="128"/>
      <c r="GA163" s="128"/>
      <c r="GB163" s="128"/>
      <c r="GC163" s="128"/>
      <c r="GD163" s="128"/>
      <c r="GE163" s="128"/>
      <c r="GF163" s="128"/>
      <c r="GG163" s="128"/>
      <c r="GH163" s="128"/>
      <c r="GI163" s="128"/>
      <c r="GJ163" s="128"/>
      <c r="GK163" s="128"/>
      <c r="GL163" s="128"/>
      <c r="GM163" s="128"/>
      <c r="GN163" s="128"/>
      <c r="GO163" s="128"/>
      <c r="GP163" s="128"/>
      <c r="GQ163" s="128"/>
      <c r="GR163" s="128"/>
      <c r="GS163" s="128"/>
      <c r="GT163" s="128"/>
      <c r="GU163" s="128"/>
      <c r="GV163" s="128"/>
      <c r="GW163" s="128"/>
    </row>
    <row r="164" spans="7:205" ht="20.100000000000001" customHeight="1">
      <c r="G164" s="126"/>
      <c r="H164" s="126"/>
      <c r="I164" s="126"/>
      <c r="J164" s="126"/>
      <c r="K164" s="126"/>
      <c r="L164" s="126"/>
      <c r="M164" s="126"/>
      <c r="N164" s="126"/>
      <c r="O164" s="126"/>
      <c r="P164" s="126"/>
      <c r="Q164" s="126"/>
      <c r="R164" s="126"/>
      <c r="S164" s="126"/>
      <c r="T164" s="126"/>
      <c r="U164" s="126"/>
      <c r="V164" s="126"/>
      <c r="W164" s="126"/>
      <c r="X164" s="126"/>
      <c r="Y164" s="126"/>
      <c r="Z164" s="126"/>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c r="FY164" s="128"/>
      <c r="FZ164" s="128"/>
      <c r="GA164" s="128"/>
      <c r="GB164" s="128"/>
      <c r="GC164" s="128"/>
      <c r="GD164" s="128"/>
      <c r="GE164" s="128"/>
      <c r="GF164" s="128"/>
      <c r="GG164" s="128"/>
      <c r="GH164" s="128"/>
      <c r="GI164" s="128"/>
      <c r="GJ164" s="128"/>
      <c r="GK164" s="128"/>
      <c r="GL164" s="128"/>
      <c r="GM164" s="128"/>
      <c r="GN164" s="128"/>
      <c r="GO164" s="128"/>
      <c r="GP164" s="128"/>
      <c r="GQ164" s="128"/>
      <c r="GR164" s="128"/>
      <c r="GS164" s="128"/>
      <c r="GT164" s="128"/>
      <c r="GU164" s="128"/>
      <c r="GV164" s="128"/>
      <c r="GW164" s="128"/>
    </row>
    <row r="165" spans="7:205" ht="20.100000000000001" customHeight="1">
      <c r="G165" s="126"/>
      <c r="H165" s="126"/>
      <c r="I165" s="126"/>
      <c r="J165" s="126"/>
      <c r="K165" s="126"/>
      <c r="L165" s="126"/>
      <c r="M165" s="126"/>
      <c r="N165" s="126"/>
      <c r="O165" s="126"/>
      <c r="P165" s="126"/>
      <c r="Q165" s="126"/>
      <c r="R165" s="126"/>
      <c r="S165" s="126"/>
      <c r="T165" s="126"/>
      <c r="U165" s="126"/>
      <c r="V165" s="126"/>
      <c r="W165" s="126"/>
      <c r="X165" s="126"/>
      <c r="Y165" s="126"/>
      <c r="Z165" s="126"/>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c r="FY165" s="128"/>
      <c r="FZ165" s="128"/>
      <c r="GA165" s="128"/>
      <c r="GB165" s="128"/>
      <c r="GC165" s="128"/>
      <c r="GD165" s="128"/>
      <c r="GE165" s="128"/>
      <c r="GF165" s="128"/>
      <c r="GG165" s="128"/>
      <c r="GH165" s="128"/>
      <c r="GI165" s="128"/>
      <c r="GJ165" s="128"/>
      <c r="GK165" s="128"/>
      <c r="GL165" s="128"/>
      <c r="GM165" s="128"/>
      <c r="GN165" s="128"/>
      <c r="GO165" s="128"/>
      <c r="GP165" s="128"/>
      <c r="GQ165" s="128"/>
      <c r="GR165" s="128"/>
      <c r="GS165" s="128"/>
      <c r="GT165" s="128"/>
      <c r="GU165" s="128"/>
      <c r="GV165" s="128"/>
      <c r="GW165" s="128"/>
    </row>
    <row r="166" spans="7:205" ht="20.100000000000001" customHeight="1">
      <c r="G166" s="126"/>
      <c r="H166" s="126"/>
      <c r="I166" s="126"/>
      <c r="J166" s="126"/>
      <c r="K166" s="126"/>
      <c r="L166" s="126"/>
      <c r="M166" s="126"/>
      <c r="N166" s="126"/>
      <c r="O166" s="126"/>
      <c r="P166" s="126"/>
      <c r="Q166" s="126"/>
      <c r="R166" s="126"/>
      <c r="S166" s="126"/>
      <c r="T166" s="126"/>
      <c r="U166" s="126"/>
      <c r="V166" s="126"/>
      <c r="W166" s="126"/>
      <c r="X166" s="126"/>
      <c r="Y166" s="126"/>
      <c r="Z166" s="126"/>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c r="FY166" s="128"/>
      <c r="FZ166" s="128"/>
      <c r="GA166" s="128"/>
      <c r="GB166" s="128"/>
      <c r="GC166" s="128"/>
      <c r="GD166" s="128"/>
      <c r="GE166" s="128"/>
      <c r="GF166" s="128"/>
      <c r="GG166" s="128"/>
      <c r="GH166" s="128"/>
      <c r="GI166" s="128"/>
      <c r="GJ166" s="128"/>
      <c r="GK166" s="128"/>
      <c r="GL166" s="128"/>
      <c r="GM166" s="128"/>
      <c r="GN166" s="128"/>
      <c r="GO166" s="128"/>
      <c r="GP166" s="128"/>
      <c r="GQ166" s="128"/>
      <c r="GR166" s="128"/>
      <c r="GS166" s="128"/>
      <c r="GT166" s="128"/>
      <c r="GU166" s="128"/>
      <c r="GV166" s="128"/>
      <c r="GW166" s="128"/>
    </row>
    <row r="167" spans="7:205" ht="20.100000000000001" customHeight="1">
      <c r="G167" s="126"/>
      <c r="H167" s="126"/>
      <c r="I167" s="126"/>
      <c r="J167" s="126"/>
      <c r="K167" s="126"/>
      <c r="L167" s="126"/>
      <c r="M167" s="126"/>
      <c r="N167" s="126"/>
      <c r="O167" s="126"/>
      <c r="P167" s="126"/>
      <c r="Q167" s="126"/>
      <c r="R167" s="126"/>
      <c r="S167" s="126"/>
      <c r="T167" s="126"/>
      <c r="U167" s="126"/>
      <c r="V167" s="126"/>
      <c r="W167" s="126"/>
      <c r="X167" s="126"/>
      <c r="Y167" s="126"/>
      <c r="Z167" s="126"/>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c r="FY167" s="128"/>
      <c r="FZ167" s="128"/>
      <c r="GA167" s="128"/>
      <c r="GB167" s="128"/>
      <c r="GC167" s="128"/>
      <c r="GD167" s="128"/>
      <c r="GE167" s="128"/>
      <c r="GF167" s="128"/>
      <c r="GG167" s="128"/>
      <c r="GH167" s="128"/>
      <c r="GI167" s="128"/>
      <c r="GJ167" s="128"/>
      <c r="GK167" s="128"/>
      <c r="GL167" s="128"/>
      <c r="GM167" s="128"/>
      <c r="GN167" s="128"/>
      <c r="GO167" s="128"/>
      <c r="GP167" s="128"/>
      <c r="GQ167" s="128"/>
      <c r="GR167" s="128"/>
      <c r="GS167" s="128"/>
      <c r="GT167" s="128"/>
      <c r="GU167" s="128"/>
      <c r="GV167" s="128"/>
      <c r="GW167" s="128"/>
    </row>
    <row r="168" spans="7:205" ht="20.100000000000001" customHeight="1">
      <c r="G168" s="126"/>
      <c r="H168" s="126"/>
      <c r="I168" s="126"/>
      <c r="J168" s="126"/>
      <c r="K168" s="126"/>
      <c r="L168" s="126"/>
      <c r="M168" s="126"/>
      <c r="N168" s="126"/>
      <c r="O168" s="126"/>
      <c r="P168" s="126"/>
      <c r="Q168" s="126"/>
      <c r="R168" s="126"/>
      <c r="S168" s="126"/>
      <c r="T168" s="126"/>
      <c r="U168" s="126"/>
      <c r="V168" s="126"/>
      <c r="W168" s="126"/>
      <c r="X168" s="126"/>
      <c r="Y168" s="126"/>
      <c r="Z168" s="126"/>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c r="FY168" s="128"/>
      <c r="FZ168" s="128"/>
      <c r="GA168" s="128"/>
      <c r="GB168" s="128"/>
      <c r="GC168" s="128"/>
      <c r="GD168" s="128"/>
      <c r="GE168" s="128"/>
      <c r="GF168" s="128"/>
      <c r="GG168" s="128"/>
      <c r="GH168" s="128"/>
      <c r="GI168" s="128"/>
      <c r="GJ168" s="128"/>
      <c r="GK168" s="128"/>
      <c r="GL168" s="128"/>
      <c r="GM168" s="128"/>
      <c r="GN168" s="128"/>
      <c r="GO168" s="128"/>
      <c r="GP168" s="128"/>
      <c r="GQ168" s="128"/>
      <c r="GR168" s="128"/>
      <c r="GS168" s="128"/>
      <c r="GT168" s="128"/>
      <c r="GU168" s="128"/>
      <c r="GV168" s="128"/>
      <c r="GW168" s="128"/>
    </row>
    <row r="169" spans="7:205" ht="20.100000000000001" customHeight="1">
      <c r="G169" s="126"/>
      <c r="H169" s="126"/>
      <c r="I169" s="126"/>
      <c r="J169" s="126"/>
      <c r="K169" s="126"/>
      <c r="L169" s="126"/>
      <c r="M169" s="126"/>
      <c r="N169" s="126"/>
      <c r="O169" s="126"/>
      <c r="P169" s="126"/>
      <c r="Q169" s="126"/>
      <c r="R169" s="126"/>
      <c r="S169" s="126"/>
      <c r="T169" s="126"/>
      <c r="U169" s="126"/>
      <c r="V169" s="126"/>
      <c r="W169" s="126"/>
      <c r="X169" s="126"/>
      <c r="Y169" s="126"/>
      <c r="Z169" s="126"/>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c r="DP169" s="128"/>
      <c r="DQ169" s="128"/>
      <c r="DR169" s="128"/>
      <c r="DS169" s="128"/>
      <c r="DT169" s="128"/>
      <c r="DU169" s="128"/>
      <c r="DV169" s="128"/>
      <c r="DW169" s="128"/>
      <c r="DX169" s="128"/>
      <c r="DY169" s="128"/>
      <c r="DZ169" s="128"/>
      <c r="EA169" s="128"/>
      <c r="EB169" s="128"/>
      <c r="EC169" s="128"/>
      <c r="ED169" s="128"/>
      <c r="EE169" s="128"/>
      <c r="EF169" s="128"/>
      <c r="EG169" s="128"/>
      <c r="EH169" s="128"/>
      <c r="EI169" s="128"/>
      <c r="EJ169" s="128"/>
      <c r="EK169" s="128"/>
      <c r="EL169" s="128"/>
      <c r="EM169" s="128"/>
      <c r="EN169" s="128"/>
      <c r="EO169" s="128"/>
      <c r="EP169" s="128"/>
      <c r="EQ169" s="128"/>
      <c r="ER169" s="128"/>
      <c r="ES169" s="128"/>
      <c r="ET169" s="128"/>
      <c r="EU169" s="128"/>
      <c r="EV169" s="128"/>
      <c r="EW169" s="128"/>
      <c r="EX169" s="128"/>
      <c r="EY169" s="128"/>
      <c r="EZ169" s="128"/>
      <c r="FA169" s="128"/>
      <c r="FB169" s="128"/>
      <c r="FC169" s="128"/>
      <c r="FD169" s="128"/>
      <c r="FE169" s="128"/>
      <c r="FF169" s="128"/>
      <c r="FG169" s="128"/>
      <c r="FH169" s="128"/>
      <c r="FI169" s="128"/>
      <c r="FJ169" s="128"/>
      <c r="FK169" s="128"/>
      <c r="FL169" s="128"/>
      <c r="FM169" s="128"/>
      <c r="FN169" s="128"/>
      <c r="FO169" s="128"/>
      <c r="FP169" s="128"/>
      <c r="FQ169" s="128"/>
      <c r="FR169" s="128"/>
      <c r="FS169" s="128"/>
      <c r="FT169" s="128"/>
      <c r="FU169" s="128"/>
      <c r="FV169" s="128"/>
      <c r="FW169" s="128"/>
      <c r="FX169" s="128"/>
      <c r="FY169" s="128"/>
      <c r="FZ169" s="128"/>
      <c r="GA169" s="128"/>
      <c r="GB169" s="128"/>
      <c r="GC169" s="128"/>
      <c r="GD169" s="128"/>
      <c r="GE169" s="128"/>
      <c r="GF169" s="128"/>
      <c r="GG169" s="128"/>
      <c r="GH169" s="128"/>
      <c r="GI169" s="128"/>
      <c r="GJ169" s="128"/>
      <c r="GK169" s="128"/>
      <c r="GL169" s="128"/>
      <c r="GM169" s="128"/>
      <c r="GN169" s="128"/>
      <c r="GO169" s="128"/>
      <c r="GP169" s="128"/>
      <c r="GQ169" s="128"/>
      <c r="GR169" s="128"/>
      <c r="GS169" s="128"/>
      <c r="GT169" s="128"/>
      <c r="GU169" s="128"/>
      <c r="GV169" s="128"/>
      <c r="GW169" s="128"/>
    </row>
    <row r="170" spans="7:205" ht="20.100000000000001" customHeight="1">
      <c r="G170" s="126"/>
      <c r="H170" s="126"/>
      <c r="I170" s="126"/>
      <c r="J170" s="126"/>
      <c r="K170" s="126"/>
      <c r="L170" s="126"/>
      <c r="M170" s="126"/>
      <c r="N170" s="126"/>
      <c r="O170" s="126"/>
      <c r="P170" s="126"/>
      <c r="Q170" s="126"/>
      <c r="R170" s="126"/>
      <c r="S170" s="126"/>
      <c r="T170" s="126"/>
      <c r="U170" s="126"/>
      <c r="V170" s="126"/>
      <c r="W170" s="126"/>
      <c r="X170" s="126"/>
      <c r="Y170" s="126"/>
      <c r="Z170" s="126"/>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128"/>
      <c r="EJ170" s="128"/>
      <c r="EK170" s="128"/>
      <c r="EL170" s="128"/>
      <c r="EM170" s="128"/>
      <c r="EN170" s="128"/>
      <c r="EO170" s="128"/>
      <c r="EP170" s="128"/>
      <c r="EQ170" s="128"/>
      <c r="ER170" s="128"/>
      <c r="ES170" s="128"/>
      <c r="ET170" s="128"/>
      <c r="EU170" s="128"/>
      <c r="EV170" s="128"/>
      <c r="EW170" s="128"/>
      <c r="EX170" s="128"/>
      <c r="EY170" s="128"/>
      <c r="EZ170" s="128"/>
      <c r="FA170" s="128"/>
      <c r="FB170" s="128"/>
      <c r="FC170" s="128"/>
      <c r="FD170" s="128"/>
      <c r="FE170" s="128"/>
      <c r="FF170" s="128"/>
      <c r="FG170" s="128"/>
      <c r="FH170" s="128"/>
      <c r="FI170" s="128"/>
      <c r="FJ170" s="128"/>
      <c r="FK170" s="128"/>
      <c r="FL170" s="128"/>
      <c r="FM170" s="128"/>
      <c r="FN170" s="128"/>
      <c r="FO170" s="128"/>
      <c r="FP170" s="128"/>
      <c r="FQ170" s="128"/>
      <c r="FR170" s="128"/>
      <c r="FS170" s="128"/>
      <c r="FT170" s="128"/>
      <c r="FU170" s="128"/>
      <c r="FV170" s="128"/>
      <c r="FW170" s="128"/>
      <c r="FX170" s="128"/>
      <c r="FY170" s="128"/>
      <c r="FZ170" s="128"/>
      <c r="GA170" s="128"/>
      <c r="GB170" s="128"/>
      <c r="GC170" s="128"/>
      <c r="GD170" s="128"/>
      <c r="GE170" s="128"/>
      <c r="GF170" s="128"/>
      <c r="GG170" s="128"/>
      <c r="GH170" s="128"/>
      <c r="GI170" s="128"/>
      <c r="GJ170" s="128"/>
      <c r="GK170" s="128"/>
      <c r="GL170" s="128"/>
      <c r="GM170" s="128"/>
      <c r="GN170" s="128"/>
      <c r="GO170" s="128"/>
      <c r="GP170" s="128"/>
      <c r="GQ170" s="128"/>
      <c r="GR170" s="128"/>
      <c r="GS170" s="128"/>
      <c r="GT170" s="128"/>
      <c r="GU170" s="128"/>
      <c r="GV170" s="128"/>
      <c r="GW170" s="128"/>
    </row>
    <row r="171" spans="7:205" ht="20.100000000000001" customHeight="1">
      <c r="G171" s="126"/>
      <c r="H171" s="126"/>
      <c r="I171" s="126"/>
      <c r="J171" s="126"/>
      <c r="K171" s="126"/>
      <c r="L171" s="126"/>
      <c r="M171" s="126"/>
      <c r="N171" s="126"/>
      <c r="O171" s="126"/>
      <c r="P171" s="126"/>
      <c r="Q171" s="126"/>
      <c r="R171" s="126"/>
      <c r="S171" s="126"/>
      <c r="T171" s="126"/>
      <c r="U171" s="126"/>
      <c r="V171" s="126"/>
      <c r="W171" s="126"/>
      <c r="X171" s="126"/>
      <c r="Y171" s="126"/>
      <c r="Z171" s="126"/>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28"/>
      <c r="EJ171" s="128"/>
      <c r="EK171" s="128"/>
      <c r="EL171" s="128"/>
      <c r="EM171" s="128"/>
      <c r="EN171" s="128"/>
      <c r="EO171" s="128"/>
      <c r="EP171" s="128"/>
      <c r="EQ171" s="128"/>
      <c r="ER171" s="128"/>
      <c r="ES171" s="128"/>
      <c r="ET171" s="128"/>
      <c r="EU171" s="128"/>
      <c r="EV171" s="128"/>
      <c r="EW171" s="128"/>
      <c r="EX171" s="128"/>
      <c r="EY171" s="128"/>
      <c r="EZ171" s="128"/>
      <c r="FA171" s="128"/>
      <c r="FB171" s="128"/>
      <c r="FC171" s="128"/>
      <c r="FD171" s="128"/>
      <c r="FE171" s="128"/>
      <c r="FF171" s="128"/>
      <c r="FG171" s="128"/>
      <c r="FH171" s="128"/>
      <c r="FI171" s="128"/>
      <c r="FJ171" s="128"/>
      <c r="FK171" s="128"/>
      <c r="FL171" s="128"/>
      <c r="FM171" s="128"/>
      <c r="FN171" s="128"/>
      <c r="FO171" s="128"/>
      <c r="FP171" s="128"/>
      <c r="FQ171" s="128"/>
      <c r="FR171" s="128"/>
      <c r="FS171" s="128"/>
      <c r="FT171" s="128"/>
      <c r="FU171" s="128"/>
      <c r="FV171" s="128"/>
      <c r="FW171" s="128"/>
      <c r="FX171" s="128"/>
      <c r="FY171" s="128"/>
      <c r="FZ171" s="128"/>
      <c r="GA171" s="128"/>
      <c r="GB171" s="128"/>
      <c r="GC171" s="128"/>
      <c r="GD171" s="128"/>
      <c r="GE171" s="128"/>
      <c r="GF171" s="128"/>
      <c r="GG171" s="128"/>
      <c r="GH171" s="128"/>
      <c r="GI171" s="128"/>
      <c r="GJ171" s="128"/>
      <c r="GK171" s="128"/>
      <c r="GL171" s="128"/>
      <c r="GM171" s="128"/>
      <c r="GN171" s="128"/>
      <c r="GO171" s="128"/>
      <c r="GP171" s="128"/>
      <c r="GQ171" s="128"/>
      <c r="GR171" s="128"/>
      <c r="GS171" s="128"/>
      <c r="GT171" s="128"/>
      <c r="GU171" s="128"/>
      <c r="GV171" s="128"/>
      <c r="GW171" s="128"/>
    </row>
    <row r="172" spans="7:205" ht="20.100000000000001" customHeight="1">
      <c r="G172" s="126"/>
      <c r="H172" s="126"/>
      <c r="I172" s="126"/>
      <c r="J172" s="126"/>
      <c r="K172" s="126"/>
      <c r="L172" s="126"/>
      <c r="M172" s="126"/>
      <c r="N172" s="126"/>
      <c r="O172" s="126"/>
      <c r="P172" s="126"/>
      <c r="Q172" s="126"/>
      <c r="R172" s="126"/>
      <c r="S172" s="126"/>
      <c r="T172" s="126"/>
      <c r="U172" s="126"/>
      <c r="V172" s="126"/>
      <c r="W172" s="126"/>
      <c r="X172" s="126"/>
      <c r="Y172" s="126"/>
      <c r="Z172" s="126"/>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8"/>
      <c r="EE172" s="128"/>
      <c r="EF172" s="128"/>
      <c r="EG172" s="128"/>
      <c r="EH172" s="128"/>
      <c r="EI172" s="128"/>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8"/>
      <c r="FU172" s="128"/>
      <c r="FV172" s="128"/>
      <c r="FW172" s="128"/>
      <c r="FX172" s="128"/>
      <c r="FY172" s="128"/>
      <c r="FZ172" s="128"/>
      <c r="GA172" s="128"/>
      <c r="GB172" s="128"/>
      <c r="GC172" s="128"/>
      <c r="GD172" s="128"/>
      <c r="GE172" s="128"/>
      <c r="GF172" s="128"/>
      <c r="GG172" s="128"/>
      <c r="GH172" s="128"/>
      <c r="GI172" s="128"/>
      <c r="GJ172" s="128"/>
      <c r="GK172" s="128"/>
      <c r="GL172" s="128"/>
      <c r="GM172" s="128"/>
      <c r="GN172" s="128"/>
      <c r="GO172" s="128"/>
      <c r="GP172" s="128"/>
      <c r="GQ172" s="128"/>
      <c r="GR172" s="128"/>
      <c r="GS172" s="128"/>
      <c r="GT172" s="128"/>
      <c r="GU172" s="128"/>
      <c r="GV172" s="128"/>
      <c r="GW172" s="128"/>
    </row>
    <row r="173" spans="7:205" ht="20.100000000000001" customHeight="1">
      <c r="G173" s="126"/>
      <c r="H173" s="126"/>
      <c r="I173" s="126"/>
      <c r="J173" s="126"/>
      <c r="K173" s="126"/>
      <c r="L173" s="126"/>
      <c r="M173" s="126"/>
      <c r="N173" s="126"/>
      <c r="O173" s="126"/>
      <c r="P173" s="126"/>
      <c r="Q173" s="126"/>
      <c r="R173" s="126"/>
      <c r="S173" s="126"/>
      <c r="T173" s="126"/>
      <c r="U173" s="126"/>
      <c r="V173" s="126"/>
      <c r="W173" s="126"/>
      <c r="X173" s="126"/>
      <c r="Y173" s="126"/>
      <c r="Z173" s="126"/>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c r="EX173" s="128"/>
      <c r="EY173" s="128"/>
      <c r="EZ173" s="128"/>
      <c r="FA173" s="128"/>
      <c r="FB173" s="128"/>
      <c r="FC173" s="128"/>
      <c r="FD173" s="128"/>
      <c r="FE173" s="128"/>
      <c r="FF173" s="128"/>
      <c r="FG173" s="128"/>
      <c r="FH173" s="128"/>
      <c r="FI173" s="128"/>
      <c r="FJ173" s="128"/>
      <c r="FK173" s="128"/>
      <c r="FL173" s="128"/>
      <c r="FM173" s="128"/>
      <c r="FN173" s="128"/>
      <c r="FO173" s="128"/>
      <c r="FP173" s="128"/>
      <c r="FQ173" s="128"/>
      <c r="FR173" s="128"/>
      <c r="FS173" s="128"/>
      <c r="FT173" s="128"/>
      <c r="FU173" s="128"/>
      <c r="FV173" s="128"/>
      <c r="FW173" s="128"/>
      <c r="FX173" s="128"/>
      <c r="FY173" s="128"/>
      <c r="FZ173" s="128"/>
      <c r="GA173" s="128"/>
      <c r="GB173" s="128"/>
      <c r="GC173" s="128"/>
      <c r="GD173" s="128"/>
      <c r="GE173" s="128"/>
      <c r="GF173" s="128"/>
      <c r="GG173" s="128"/>
      <c r="GH173" s="128"/>
      <c r="GI173" s="128"/>
      <c r="GJ173" s="128"/>
      <c r="GK173" s="128"/>
      <c r="GL173" s="128"/>
      <c r="GM173" s="128"/>
      <c r="GN173" s="128"/>
      <c r="GO173" s="128"/>
      <c r="GP173" s="128"/>
      <c r="GQ173" s="128"/>
      <c r="GR173" s="128"/>
      <c r="GS173" s="128"/>
      <c r="GT173" s="128"/>
      <c r="GU173" s="128"/>
      <c r="GV173" s="128"/>
      <c r="GW173" s="128"/>
    </row>
    <row r="174" spans="7:205" ht="20.100000000000001" customHeight="1">
      <c r="G174" s="126"/>
      <c r="H174" s="126"/>
      <c r="I174" s="126"/>
      <c r="J174" s="126"/>
      <c r="K174" s="126"/>
      <c r="L174" s="126"/>
      <c r="M174" s="126"/>
      <c r="N174" s="126"/>
      <c r="O174" s="126"/>
      <c r="P174" s="126"/>
      <c r="Q174" s="126"/>
      <c r="R174" s="126"/>
      <c r="S174" s="126"/>
      <c r="T174" s="126"/>
      <c r="U174" s="126"/>
      <c r="V174" s="126"/>
      <c r="W174" s="126"/>
      <c r="X174" s="126"/>
      <c r="Y174" s="126"/>
      <c r="Z174" s="126"/>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8"/>
      <c r="EU174" s="128"/>
      <c r="EV174" s="128"/>
      <c r="EW174" s="128"/>
      <c r="EX174" s="128"/>
      <c r="EY174" s="128"/>
      <c r="EZ174" s="128"/>
      <c r="FA174" s="128"/>
      <c r="FB174" s="128"/>
      <c r="FC174" s="128"/>
      <c r="FD174" s="128"/>
      <c r="FE174" s="128"/>
      <c r="FF174" s="128"/>
      <c r="FG174" s="128"/>
      <c r="FH174" s="128"/>
      <c r="FI174" s="128"/>
      <c r="FJ174" s="128"/>
      <c r="FK174" s="128"/>
      <c r="FL174" s="128"/>
      <c r="FM174" s="128"/>
      <c r="FN174" s="128"/>
      <c r="FO174" s="128"/>
      <c r="FP174" s="128"/>
      <c r="FQ174" s="128"/>
      <c r="FR174" s="128"/>
      <c r="FS174" s="128"/>
      <c r="FT174" s="128"/>
      <c r="FU174" s="128"/>
      <c r="FV174" s="128"/>
      <c r="FW174" s="128"/>
      <c r="FX174" s="128"/>
      <c r="FY174" s="128"/>
      <c r="FZ174" s="128"/>
      <c r="GA174" s="128"/>
      <c r="GB174" s="128"/>
      <c r="GC174" s="128"/>
      <c r="GD174" s="128"/>
      <c r="GE174" s="128"/>
      <c r="GF174" s="128"/>
      <c r="GG174" s="128"/>
      <c r="GH174" s="128"/>
      <c r="GI174" s="128"/>
      <c r="GJ174" s="128"/>
      <c r="GK174" s="128"/>
      <c r="GL174" s="128"/>
      <c r="GM174" s="128"/>
      <c r="GN174" s="128"/>
      <c r="GO174" s="128"/>
      <c r="GP174" s="128"/>
      <c r="GQ174" s="128"/>
      <c r="GR174" s="128"/>
      <c r="GS174" s="128"/>
      <c r="GT174" s="128"/>
      <c r="GU174" s="128"/>
      <c r="GV174" s="128"/>
      <c r="GW174" s="128"/>
    </row>
    <row r="175" spans="7:205" ht="20.100000000000001" customHeight="1">
      <c r="G175" s="126"/>
      <c r="H175" s="126"/>
      <c r="I175" s="126"/>
      <c r="J175" s="126"/>
      <c r="K175" s="126"/>
      <c r="L175" s="126"/>
      <c r="M175" s="126"/>
      <c r="N175" s="126"/>
      <c r="O175" s="126"/>
      <c r="P175" s="126"/>
      <c r="Q175" s="126"/>
      <c r="R175" s="126"/>
      <c r="S175" s="126"/>
      <c r="T175" s="126"/>
      <c r="U175" s="126"/>
      <c r="V175" s="126"/>
      <c r="W175" s="126"/>
      <c r="X175" s="126"/>
      <c r="Y175" s="126"/>
      <c r="Z175" s="126"/>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c r="FY175" s="128"/>
      <c r="FZ175" s="128"/>
      <c r="GA175" s="128"/>
      <c r="GB175" s="128"/>
      <c r="GC175" s="128"/>
      <c r="GD175" s="128"/>
      <c r="GE175" s="128"/>
      <c r="GF175" s="128"/>
      <c r="GG175" s="128"/>
      <c r="GH175" s="128"/>
      <c r="GI175" s="128"/>
      <c r="GJ175" s="128"/>
      <c r="GK175" s="128"/>
      <c r="GL175" s="128"/>
      <c r="GM175" s="128"/>
      <c r="GN175" s="128"/>
      <c r="GO175" s="128"/>
      <c r="GP175" s="128"/>
      <c r="GQ175" s="128"/>
      <c r="GR175" s="128"/>
      <c r="GS175" s="128"/>
      <c r="GT175" s="128"/>
      <c r="GU175" s="128"/>
      <c r="GV175" s="128"/>
      <c r="GW175" s="128"/>
    </row>
    <row r="176" spans="7:205" ht="20.100000000000001" customHeight="1">
      <c r="G176" s="126"/>
      <c r="H176" s="126"/>
      <c r="I176" s="126"/>
      <c r="J176" s="126"/>
      <c r="K176" s="126"/>
      <c r="L176" s="126"/>
      <c r="M176" s="126"/>
      <c r="N176" s="126"/>
      <c r="O176" s="126"/>
      <c r="P176" s="126"/>
      <c r="Q176" s="126"/>
      <c r="R176" s="126"/>
      <c r="S176" s="126"/>
      <c r="T176" s="126"/>
      <c r="U176" s="126"/>
      <c r="V176" s="126"/>
      <c r="W176" s="126"/>
      <c r="X176" s="126"/>
      <c r="Y176" s="126"/>
      <c r="Z176" s="126"/>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8"/>
      <c r="FU176" s="128"/>
      <c r="FV176" s="128"/>
      <c r="FW176" s="128"/>
      <c r="FX176" s="128"/>
      <c r="FY176" s="128"/>
      <c r="FZ176" s="128"/>
      <c r="GA176" s="128"/>
      <c r="GB176" s="128"/>
      <c r="GC176" s="128"/>
      <c r="GD176" s="128"/>
      <c r="GE176" s="128"/>
      <c r="GF176" s="128"/>
      <c r="GG176" s="128"/>
      <c r="GH176" s="128"/>
      <c r="GI176" s="128"/>
      <c r="GJ176" s="128"/>
      <c r="GK176" s="128"/>
      <c r="GL176" s="128"/>
      <c r="GM176" s="128"/>
      <c r="GN176" s="128"/>
      <c r="GO176" s="128"/>
      <c r="GP176" s="128"/>
      <c r="GQ176" s="128"/>
      <c r="GR176" s="128"/>
      <c r="GS176" s="128"/>
      <c r="GT176" s="128"/>
      <c r="GU176" s="128"/>
      <c r="GV176" s="128"/>
      <c r="GW176" s="128"/>
    </row>
    <row r="177" spans="7:205" ht="20.100000000000001" customHeight="1">
      <c r="G177" s="126"/>
      <c r="H177" s="126"/>
      <c r="I177" s="126"/>
      <c r="J177" s="126"/>
      <c r="K177" s="126"/>
      <c r="L177" s="126"/>
      <c r="M177" s="126"/>
      <c r="N177" s="126"/>
      <c r="O177" s="126"/>
      <c r="P177" s="126"/>
      <c r="Q177" s="126"/>
      <c r="R177" s="126"/>
      <c r="S177" s="126"/>
      <c r="T177" s="126"/>
      <c r="U177" s="126"/>
      <c r="V177" s="126"/>
      <c r="W177" s="126"/>
      <c r="X177" s="126"/>
      <c r="Y177" s="126"/>
      <c r="Z177" s="126"/>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8"/>
      <c r="FB177" s="128"/>
      <c r="FC177" s="128"/>
      <c r="FD177" s="128"/>
      <c r="FE177" s="128"/>
      <c r="FF177" s="128"/>
      <c r="FG177" s="128"/>
      <c r="FH177" s="128"/>
      <c r="FI177" s="128"/>
      <c r="FJ177" s="128"/>
      <c r="FK177" s="128"/>
      <c r="FL177" s="128"/>
      <c r="FM177" s="128"/>
      <c r="FN177" s="128"/>
      <c r="FO177" s="128"/>
      <c r="FP177" s="128"/>
      <c r="FQ177" s="128"/>
      <c r="FR177" s="128"/>
      <c r="FS177" s="128"/>
      <c r="FT177" s="128"/>
      <c r="FU177" s="128"/>
      <c r="FV177" s="128"/>
      <c r="FW177" s="128"/>
      <c r="FX177" s="128"/>
      <c r="FY177" s="128"/>
      <c r="FZ177" s="128"/>
      <c r="GA177" s="128"/>
      <c r="GB177" s="128"/>
      <c r="GC177" s="128"/>
      <c r="GD177" s="128"/>
      <c r="GE177" s="128"/>
      <c r="GF177" s="128"/>
      <c r="GG177" s="128"/>
      <c r="GH177" s="128"/>
      <c r="GI177" s="128"/>
      <c r="GJ177" s="128"/>
      <c r="GK177" s="128"/>
      <c r="GL177" s="128"/>
      <c r="GM177" s="128"/>
      <c r="GN177" s="128"/>
      <c r="GO177" s="128"/>
      <c r="GP177" s="128"/>
      <c r="GQ177" s="128"/>
      <c r="GR177" s="128"/>
      <c r="GS177" s="128"/>
      <c r="GT177" s="128"/>
      <c r="GU177" s="128"/>
      <c r="GV177" s="128"/>
      <c r="GW177" s="128"/>
    </row>
    <row r="178" spans="7:205" ht="20.100000000000001" customHeight="1">
      <c r="G178" s="126"/>
      <c r="H178" s="126"/>
      <c r="I178" s="126"/>
      <c r="J178" s="126"/>
      <c r="K178" s="126"/>
      <c r="L178" s="126"/>
      <c r="M178" s="126"/>
      <c r="N178" s="126"/>
      <c r="O178" s="126"/>
      <c r="P178" s="126"/>
      <c r="Q178" s="126"/>
      <c r="R178" s="126"/>
      <c r="S178" s="126"/>
      <c r="T178" s="126"/>
      <c r="U178" s="126"/>
      <c r="V178" s="126"/>
      <c r="W178" s="126"/>
      <c r="X178" s="126"/>
      <c r="Y178" s="126"/>
      <c r="Z178" s="126"/>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8"/>
      <c r="FB178" s="128"/>
      <c r="FC178" s="128"/>
      <c r="FD178" s="128"/>
      <c r="FE178" s="128"/>
      <c r="FF178" s="128"/>
      <c r="FG178" s="128"/>
      <c r="FH178" s="128"/>
      <c r="FI178" s="128"/>
      <c r="FJ178" s="128"/>
      <c r="FK178" s="128"/>
      <c r="FL178" s="128"/>
      <c r="FM178" s="128"/>
      <c r="FN178" s="128"/>
      <c r="FO178" s="128"/>
      <c r="FP178" s="128"/>
      <c r="FQ178" s="128"/>
      <c r="FR178" s="128"/>
      <c r="FS178" s="128"/>
      <c r="FT178" s="128"/>
      <c r="FU178" s="128"/>
      <c r="FV178" s="128"/>
      <c r="FW178" s="128"/>
      <c r="FX178" s="128"/>
      <c r="FY178" s="128"/>
      <c r="FZ178" s="128"/>
      <c r="GA178" s="128"/>
      <c r="GB178" s="128"/>
      <c r="GC178" s="128"/>
      <c r="GD178" s="128"/>
      <c r="GE178" s="128"/>
      <c r="GF178" s="128"/>
      <c r="GG178" s="128"/>
      <c r="GH178" s="128"/>
      <c r="GI178" s="128"/>
      <c r="GJ178" s="128"/>
      <c r="GK178" s="128"/>
      <c r="GL178" s="128"/>
      <c r="GM178" s="128"/>
      <c r="GN178" s="128"/>
      <c r="GO178" s="128"/>
      <c r="GP178" s="128"/>
      <c r="GQ178" s="128"/>
      <c r="GR178" s="128"/>
      <c r="GS178" s="128"/>
      <c r="GT178" s="128"/>
      <c r="GU178" s="128"/>
      <c r="GV178" s="128"/>
      <c r="GW178" s="128"/>
    </row>
    <row r="179" spans="7:205" ht="20.100000000000001" customHeight="1">
      <c r="G179" s="126"/>
      <c r="H179" s="126"/>
      <c r="I179" s="126"/>
      <c r="J179" s="126"/>
      <c r="K179" s="126"/>
      <c r="L179" s="126"/>
      <c r="M179" s="126"/>
      <c r="N179" s="126"/>
      <c r="O179" s="126"/>
      <c r="P179" s="126"/>
      <c r="Q179" s="126"/>
      <c r="R179" s="126"/>
      <c r="S179" s="126"/>
      <c r="T179" s="126"/>
      <c r="U179" s="126"/>
      <c r="V179" s="126"/>
      <c r="W179" s="126"/>
      <c r="X179" s="126"/>
      <c r="Y179" s="126"/>
      <c r="Z179" s="126"/>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8"/>
      <c r="EU179" s="128"/>
      <c r="EV179" s="128"/>
      <c r="EW179" s="128"/>
      <c r="EX179" s="128"/>
      <c r="EY179" s="128"/>
      <c r="EZ179" s="128"/>
      <c r="FA179" s="128"/>
      <c r="FB179" s="128"/>
      <c r="FC179" s="128"/>
      <c r="FD179" s="128"/>
      <c r="FE179" s="128"/>
      <c r="FF179" s="128"/>
      <c r="FG179" s="128"/>
      <c r="FH179" s="128"/>
      <c r="FI179" s="128"/>
      <c r="FJ179" s="128"/>
      <c r="FK179" s="128"/>
      <c r="FL179" s="128"/>
      <c r="FM179" s="128"/>
      <c r="FN179" s="128"/>
      <c r="FO179" s="128"/>
      <c r="FP179" s="128"/>
      <c r="FQ179" s="128"/>
      <c r="FR179" s="128"/>
      <c r="FS179" s="128"/>
      <c r="FT179" s="128"/>
      <c r="FU179" s="128"/>
      <c r="FV179" s="128"/>
      <c r="FW179" s="128"/>
      <c r="FX179" s="128"/>
      <c r="FY179" s="128"/>
      <c r="FZ179" s="128"/>
      <c r="GA179" s="128"/>
      <c r="GB179" s="128"/>
      <c r="GC179" s="128"/>
      <c r="GD179" s="128"/>
      <c r="GE179" s="128"/>
      <c r="GF179" s="128"/>
      <c r="GG179" s="128"/>
      <c r="GH179" s="128"/>
      <c r="GI179" s="128"/>
      <c r="GJ179" s="128"/>
      <c r="GK179" s="128"/>
      <c r="GL179" s="128"/>
      <c r="GM179" s="128"/>
      <c r="GN179" s="128"/>
      <c r="GO179" s="128"/>
      <c r="GP179" s="128"/>
      <c r="GQ179" s="128"/>
      <c r="GR179" s="128"/>
      <c r="GS179" s="128"/>
      <c r="GT179" s="128"/>
      <c r="GU179" s="128"/>
      <c r="GV179" s="128"/>
      <c r="GW179" s="128"/>
    </row>
    <row r="180" spans="7:205" ht="20.100000000000001" customHeight="1">
      <c r="G180" s="126"/>
      <c r="H180" s="126"/>
      <c r="I180" s="126"/>
      <c r="J180" s="126"/>
      <c r="K180" s="126"/>
      <c r="L180" s="126"/>
      <c r="M180" s="126"/>
      <c r="N180" s="126"/>
      <c r="O180" s="126"/>
      <c r="P180" s="126"/>
      <c r="Q180" s="126"/>
      <c r="R180" s="126"/>
      <c r="S180" s="126"/>
      <c r="T180" s="126"/>
      <c r="U180" s="126"/>
      <c r="V180" s="126"/>
      <c r="W180" s="126"/>
      <c r="X180" s="126"/>
      <c r="Y180" s="126"/>
      <c r="Z180" s="126"/>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c r="DP180" s="128"/>
      <c r="DQ180" s="128"/>
      <c r="DR180" s="128"/>
      <c r="DS180" s="128"/>
      <c r="DT180" s="128"/>
      <c r="DU180" s="128"/>
      <c r="DV180" s="128"/>
      <c r="DW180" s="128"/>
      <c r="DX180" s="128"/>
      <c r="DY180" s="128"/>
      <c r="DZ180" s="128"/>
      <c r="EA180" s="128"/>
      <c r="EB180" s="128"/>
      <c r="EC180" s="128"/>
      <c r="ED180" s="128"/>
      <c r="EE180" s="128"/>
      <c r="EF180" s="128"/>
      <c r="EG180" s="128"/>
      <c r="EH180" s="128"/>
      <c r="EI180" s="128"/>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8"/>
      <c r="FU180" s="128"/>
      <c r="FV180" s="128"/>
      <c r="FW180" s="128"/>
      <c r="FX180" s="128"/>
      <c r="FY180" s="128"/>
      <c r="FZ180" s="128"/>
      <c r="GA180" s="128"/>
      <c r="GB180" s="128"/>
      <c r="GC180" s="128"/>
      <c r="GD180" s="128"/>
      <c r="GE180" s="128"/>
      <c r="GF180" s="128"/>
      <c r="GG180" s="128"/>
      <c r="GH180" s="128"/>
      <c r="GI180" s="128"/>
      <c r="GJ180" s="128"/>
      <c r="GK180" s="128"/>
      <c r="GL180" s="128"/>
      <c r="GM180" s="128"/>
      <c r="GN180" s="128"/>
      <c r="GO180" s="128"/>
      <c r="GP180" s="128"/>
      <c r="GQ180" s="128"/>
      <c r="GR180" s="128"/>
      <c r="GS180" s="128"/>
      <c r="GT180" s="128"/>
      <c r="GU180" s="128"/>
      <c r="GV180" s="128"/>
      <c r="GW180" s="128"/>
    </row>
    <row r="181" spans="7:205" ht="20.100000000000001" customHeight="1">
      <c r="G181" s="126"/>
      <c r="H181" s="126"/>
      <c r="I181" s="126"/>
      <c r="J181" s="126"/>
      <c r="K181" s="126"/>
      <c r="L181" s="126"/>
      <c r="M181" s="126"/>
      <c r="N181" s="126"/>
      <c r="O181" s="126"/>
      <c r="P181" s="126"/>
      <c r="Q181" s="126"/>
      <c r="R181" s="126"/>
      <c r="S181" s="126"/>
      <c r="T181" s="126"/>
      <c r="U181" s="126"/>
      <c r="V181" s="126"/>
      <c r="W181" s="126"/>
      <c r="X181" s="126"/>
      <c r="Y181" s="126"/>
      <c r="Z181" s="126"/>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c r="DP181" s="128"/>
      <c r="DQ181" s="128"/>
      <c r="DR181" s="128"/>
      <c r="DS181" s="128"/>
      <c r="DT181" s="128"/>
      <c r="DU181" s="128"/>
      <c r="DV181" s="128"/>
      <c r="DW181" s="128"/>
      <c r="DX181" s="128"/>
      <c r="DY181" s="128"/>
      <c r="DZ181" s="128"/>
      <c r="EA181" s="128"/>
      <c r="EB181" s="128"/>
      <c r="EC181" s="128"/>
      <c r="ED181" s="128"/>
      <c r="EE181" s="128"/>
      <c r="EF181" s="128"/>
      <c r="EG181" s="128"/>
      <c r="EH181" s="128"/>
      <c r="EI181" s="128"/>
      <c r="EJ181" s="128"/>
      <c r="EK181" s="128"/>
      <c r="EL181" s="128"/>
      <c r="EM181" s="128"/>
      <c r="EN181" s="128"/>
      <c r="EO181" s="128"/>
      <c r="EP181" s="128"/>
      <c r="EQ181" s="128"/>
      <c r="ER181" s="128"/>
      <c r="ES181" s="128"/>
      <c r="ET181" s="128"/>
      <c r="EU181" s="128"/>
      <c r="EV181" s="128"/>
      <c r="EW181" s="128"/>
      <c r="EX181" s="128"/>
      <c r="EY181" s="128"/>
      <c r="EZ181" s="128"/>
      <c r="FA181" s="128"/>
      <c r="FB181" s="128"/>
      <c r="FC181" s="128"/>
      <c r="FD181" s="128"/>
      <c r="FE181" s="128"/>
      <c r="FF181" s="128"/>
      <c r="FG181" s="128"/>
      <c r="FH181" s="128"/>
      <c r="FI181" s="128"/>
      <c r="FJ181" s="128"/>
      <c r="FK181" s="128"/>
      <c r="FL181" s="128"/>
      <c r="FM181" s="128"/>
      <c r="FN181" s="128"/>
      <c r="FO181" s="128"/>
      <c r="FP181" s="128"/>
      <c r="FQ181" s="128"/>
      <c r="FR181" s="128"/>
      <c r="FS181" s="128"/>
      <c r="FT181" s="128"/>
      <c r="FU181" s="128"/>
      <c r="FV181" s="128"/>
      <c r="FW181" s="128"/>
      <c r="FX181" s="128"/>
      <c r="FY181" s="128"/>
      <c r="FZ181" s="128"/>
      <c r="GA181" s="128"/>
      <c r="GB181" s="128"/>
      <c r="GC181" s="128"/>
      <c r="GD181" s="128"/>
      <c r="GE181" s="128"/>
      <c r="GF181" s="128"/>
      <c r="GG181" s="128"/>
      <c r="GH181" s="128"/>
      <c r="GI181" s="128"/>
      <c r="GJ181" s="128"/>
      <c r="GK181" s="128"/>
      <c r="GL181" s="128"/>
      <c r="GM181" s="128"/>
      <c r="GN181" s="128"/>
      <c r="GO181" s="128"/>
      <c r="GP181" s="128"/>
      <c r="GQ181" s="128"/>
      <c r="GR181" s="128"/>
      <c r="GS181" s="128"/>
      <c r="GT181" s="128"/>
      <c r="GU181" s="128"/>
      <c r="GV181" s="128"/>
      <c r="GW181" s="128"/>
    </row>
    <row r="182" spans="7:205" ht="20.100000000000001" customHeight="1">
      <c r="G182" s="126"/>
      <c r="H182" s="126"/>
      <c r="I182" s="126"/>
      <c r="J182" s="126"/>
      <c r="K182" s="126"/>
      <c r="L182" s="126"/>
      <c r="M182" s="126"/>
      <c r="N182" s="126"/>
      <c r="O182" s="126"/>
      <c r="P182" s="126"/>
      <c r="Q182" s="126"/>
      <c r="R182" s="126"/>
      <c r="S182" s="126"/>
      <c r="T182" s="126"/>
      <c r="U182" s="126"/>
      <c r="V182" s="126"/>
      <c r="W182" s="126"/>
      <c r="X182" s="126"/>
      <c r="Y182" s="126"/>
      <c r="Z182" s="126"/>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8"/>
      <c r="EU182" s="128"/>
      <c r="EV182" s="128"/>
      <c r="EW182" s="128"/>
      <c r="EX182" s="128"/>
      <c r="EY182" s="128"/>
      <c r="EZ182" s="128"/>
      <c r="FA182" s="128"/>
      <c r="FB182" s="128"/>
      <c r="FC182" s="128"/>
      <c r="FD182" s="128"/>
      <c r="FE182" s="128"/>
      <c r="FF182" s="128"/>
      <c r="FG182" s="128"/>
      <c r="FH182" s="128"/>
      <c r="FI182" s="128"/>
      <c r="FJ182" s="128"/>
      <c r="FK182" s="128"/>
      <c r="FL182" s="128"/>
      <c r="FM182" s="128"/>
      <c r="FN182" s="128"/>
      <c r="FO182" s="128"/>
      <c r="FP182" s="128"/>
      <c r="FQ182" s="128"/>
      <c r="FR182" s="128"/>
      <c r="FS182" s="128"/>
      <c r="FT182" s="128"/>
      <c r="FU182" s="128"/>
      <c r="FV182" s="128"/>
      <c r="FW182" s="128"/>
      <c r="FX182" s="128"/>
      <c r="FY182" s="128"/>
      <c r="FZ182" s="128"/>
      <c r="GA182" s="128"/>
      <c r="GB182" s="128"/>
      <c r="GC182" s="128"/>
      <c r="GD182" s="128"/>
      <c r="GE182" s="128"/>
      <c r="GF182" s="128"/>
      <c r="GG182" s="128"/>
      <c r="GH182" s="128"/>
      <c r="GI182" s="128"/>
      <c r="GJ182" s="128"/>
      <c r="GK182" s="128"/>
      <c r="GL182" s="128"/>
      <c r="GM182" s="128"/>
      <c r="GN182" s="128"/>
      <c r="GO182" s="128"/>
      <c r="GP182" s="128"/>
      <c r="GQ182" s="128"/>
      <c r="GR182" s="128"/>
      <c r="GS182" s="128"/>
      <c r="GT182" s="128"/>
      <c r="GU182" s="128"/>
      <c r="GV182" s="128"/>
      <c r="GW182" s="128"/>
    </row>
    <row r="183" spans="7:205" ht="20.100000000000001" customHeight="1">
      <c r="G183" s="126"/>
      <c r="H183" s="126"/>
      <c r="I183" s="126"/>
      <c r="J183" s="126"/>
      <c r="K183" s="126"/>
      <c r="L183" s="126"/>
      <c r="M183" s="126"/>
      <c r="N183" s="126"/>
      <c r="O183" s="126"/>
      <c r="P183" s="126"/>
      <c r="Q183" s="126"/>
      <c r="R183" s="126"/>
      <c r="S183" s="126"/>
      <c r="T183" s="126"/>
      <c r="U183" s="126"/>
      <c r="V183" s="126"/>
      <c r="W183" s="126"/>
      <c r="X183" s="126"/>
      <c r="Y183" s="126"/>
      <c r="Z183" s="126"/>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8"/>
      <c r="EU183" s="128"/>
      <c r="EV183" s="128"/>
      <c r="EW183" s="128"/>
      <c r="EX183" s="128"/>
      <c r="EY183" s="128"/>
      <c r="EZ183" s="128"/>
      <c r="FA183" s="128"/>
      <c r="FB183" s="128"/>
      <c r="FC183" s="128"/>
      <c r="FD183" s="128"/>
      <c r="FE183" s="128"/>
      <c r="FF183" s="128"/>
      <c r="FG183" s="128"/>
      <c r="FH183" s="128"/>
      <c r="FI183" s="128"/>
      <c r="FJ183" s="128"/>
      <c r="FK183" s="128"/>
      <c r="FL183" s="128"/>
      <c r="FM183" s="128"/>
      <c r="FN183" s="128"/>
      <c r="FO183" s="128"/>
      <c r="FP183" s="128"/>
      <c r="FQ183" s="128"/>
      <c r="FR183" s="128"/>
      <c r="FS183" s="128"/>
      <c r="FT183" s="128"/>
      <c r="FU183" s="128"/>
      <c r="FV183" s="128"/>
      <c r="FW183" s="128"/>
      <c r="FX183" s="128"/>
      <c r="FY183" s="128"/>
      <c r="FZ183" s="128"/>
      <c r="GA183" s="128"/>
      <c r="GB183" s="128"/>
      <c r="GC183" s="128"/>
      <c r="GD183" s="128"/>
      <c r="GE183" s="128"/>
      <c r="GF183" s="128"/>
      <c r="GG183" s="128"/>
      <c r="GH183" s="128"/>
      <c r="GI183" s="128"/>
      <c r="GJ183" s="128"/>
      <c r="GK183" s="128"/>
      <c r="GL183" s="128"/>
      <c r="GM183" s="128"/>
      <c r="GN183" s="128"/>
      <c r="GO183" s="128"/>
      <c r="GP183" s="128"/>
      <c r="GQ183" s="128"/>
      <c r="GR183" s="128"/>
      <c r="GS183" s="128"/>
      <c r="GT183" s="128"/>
      <c r="GU183" s="128"/>
      <c r="GV183" s="128"/>
      <c r="GW183" s="128"/>
    </row>
    <row r="184" spans="7:205" ht="20.100000000000001" customHeight="1">
      <c r="G184" s="126"/>
      <c r="H184" s="126"/>
      <c r="I184" s="126"/>
      <c r="J184" s="126"/>
      <c r="K184" s="126"/>
      <c r="L184" s="126"/>
      <c r="M184" s="126"/>
      <c r="N184" s="126"/>
      <c r="O184" s="126"/>
      <c r="P184" s="126"/>
      <c r="Q184" s="126"/>
      <c r="R184" s="126"/>
      <c r="S184" s="126"/>
      <c r="T184" s="126"/>
      <c r="U184" s="126"/>
      <c r="V184" s="126"/>
      <c r="W184" s="126"/>
      <c r="X184" s="126"/>
      <c r="Y184" s="126"/>
      <c r="Z184" s="126"/>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c r="DP184" s="128"/>
      <c r="DQ184" s="128"/>
      <c r="DR184" s="128"/>
      <c r="DS184" s="128"/>
      <c r="DT184" s="128"/>
      <c r="DU184" s="128"/>
      <c r="DV184" s="128"/>
      <c r="DW184" s="128"/>
      <c r="DX184" s="128"/>
      <c r="DY184" s="128"/>
      <c r="DZ184" s="128"/>
      <c r="EA184" s="128"/>
      <c r="EB184" s="128"/>
      <c r="EC184" s="128"/>
      <c r="ED184" s="128"/>
      <c r="EE184" s="128"/>
      <c r="EF184" s="128"/>
      <c r="EG184" s="128"/>
      <c r="EH184" s="128"/>
      <c r="EI184" s="128"/>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8"/>
      <c r="FU184" s="128"/>
      <c r="FV184" s="128"/>
      <c r="FW184" s="128"/>
      <c r="FX184" s="128"/>
      <c r="FY184" s="128"/>
      <c r="FZ184" s="128"/>
      <c r="GA184" s="128"/>
      <c r="GB184" s="128"/>
      <c r="GC184" s="128"/>
      <c r="GD184" s="128"/>
      <c r="GE184" s="128"/>
      <c r="GF184" s="128"/>
      <c r="GG184" s="128"/>
      <c r="GH184" s="128"/>
      <c r="GI184" s="128"/>
      <c r="GJ184" s="128"/>
      <c r="GK184" s="128"/>
      <c r="GL184" s="128"/>
      <c r="GM184" s="128"/>
      <c r="GN184" s="128"/>
      <c r="GO184" s="128"/>
      <c r="GP184" s="128"/>
      <c r="GQ184" s="128"/>
      <c r="GR184" s="128"/>
      <c r="GS184" s="128"/>
      <c r="GT184" s="128"/>
      <c r="GU184" s="128"/>
      <c r="GV184" s="128"/>
      <c r="GW184" s="128"/>
    </row>
    <row r="185" spans="7:205" ht="20.100000000000001" customHeight="1">
      <c r="G185" s="126"/>
      <c r="H185" s="126"/>
      <c r="I185" s="126"/>
      <c r="J185" s="126"/>
      <c r="K185" s="126"/>
      <c r="L185" s="126"/>
      <c r="M185" s="126"/>
      <c r="N185" s="126"/>
      <c r="O185" s="126"/>
      <c r="P185" s="126"/>
      <c r="Q185" s="126"/>
      <c r="R185" s="126"/>
      <c r="S185" s="126"/>
      <c r="T185" s="126"/>
      <c r="U185" s="126"/>
      <c r="V185" s="126"/>
      <c r="W185" s="126"/>
      <c r="X185" s="126"/>
      <c r="Y185" s="126"/>
      <c r="Z185" s="126"/>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c r="DP185" s="128"/>
      <c r="DQ185" s="128"/>
      <c r="DR185" s="128"/>
      <c r="DS185" s="128"/>
      <c r="DT185" s="128"/>
      <c r="DU185" s="128"/>
      <c r="DV185" s="128"/>
      <c r="DW185" s="128"/>
      <c r="DX185" s="128"/>
      <c r="DY185" s="128"/>
      <c r="DZ185" s="128"/>
      <c r="EA185" s="128"/>
      <c r="EB185" s="128"/>
      <c r="EC185" s="128"/>
      <c r="ED185" s="128"/>
      <c r="EE185" s="128"/>
      <c r="EF185" s="128"/>
      <c r="EG185" s="128"/>
      <c r="EH185" s="128"/>
      <c r="EI185" s="128"/>
      <c r="EJ185" s="128"/>
      <c r="EK185" s="128"/>
      <c r="EL185" s="128"/>
      <c r="EM185" s="128"/>
      <c r="EN185" s="128"/>
      <c r="EO185" s="128"/>
      <c r="EP185" s="128"/>
      <c r="EQ185" s="128"/>
      <c r="ER185" s="128"/>
      <c r="ES185" s="128"/>
      <c r="ET185" s="128"/>
      <c r="EU185" s="128"/>
      <c r="EV185" s="128"/>
      <c r="EW185" s="128"/>
      <c r="EX185" s="128"/>
      <c r="EY185" s="128"/>
      <c r="EZ185" s="128"/>
      <c r="FA185" s="128"/>
      <c r="FB185" s="128"/>
      <c r="FC185" s="128"/>
      <c r="FD185" s="128"/>
      <c r="FE185" s="128"/>
      <c r="FF185" s="128"/>
      <c r="FG185" s="128"/>
      <c r="FH185" s="128"/>
      <c r="FI185" s="128"/>
      <c r="FJ185" s="128"/>
      <c r="FK185" s="128"/>
      <c r="FL185" s="128"/>
      <c r="FM185" s="128"/>
      <c r="FN185" s="128"/>
      <c r="FO185" s="128"/>
      <c r="FP185" s="128"/>
      <c r="FQ185" s="128"/>
      <c r="FR185" s="128"/>
      <c r="FS185" s="128"/>
      <c r="FT185" s="128"/>
      <c r="FU185" s="128"/>
      <c r="FV185" s="128"/>
      <c r="FW185" s="128"/>
      <c r="FX185" s="128"/>
      <c r="FY185" s="128"/>
      <c r="FZ185" s="128"/>
      <c r="GA185" s="128"/>
      <c r="GB185" s="128"/>
      <c r="GC185" s="128"/>
      <c r="GD185" s="128"/>
      <c r="GE185" s="128"/>
      <c r="GF185" s="128"/>
      <c r="GG185" s="128"/>
      <c r="GH185" s="128"/>
      <c r="GI185" s="128"/>
      <c r="GJ185" s="128"/>
      <c r="GK185" s="128"/>
      <c r="GL185" s="128"/>
      <c r="GM185" s="128"/>
      <c r="GN185" s="128"/>
      <c r="GO185" s="128"/>
      <c r="GP185" s="128"/>
      <c r="GQ185" s="128"/>
      <c r="GR185" s="128"/>
      <c r="GS185" s="128"/>
      <c r="GT185" s="128"/>
      <c r="GU185" s="128"/>
      <c r="GV185" s="128"/>
      <c r="GW185" s="128"/>
    </row>
    <row r="186" spans="7:205" ht="20.100000000000001" customHeight="1">
      <c r="G186" s="126"/>
      <c r="H186" s="126"/>
      <c r="I186" s="126"/>
      <c r="J186" s="126"/>
      <c r="K186" s="126"/>
      <c r="L186" s="126"/>
      <c r="M186" s="126"/>
      <c r="N186" s="126"/>
      <c r="O186" s="126"/>
      <c r="P186" s="126"/>
      <c r="Q186" s="126"/>
      <c r="R186" s="126"/>
      <c r="S186" s="126"/>
      <c r="T186" s="126"/>
      <c r="U186" s="126"/>
      <c r="V186" s="126"/>
      <c r="W186" s="126"/>
      <c r="X186" s="126"/>
      <c r="Y186" s="126"/>
      <c r="Z186" s="126"/>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c r="DP186" s="128"/>
      <c r="DQ186" s="128"/>
      <c r="DR186" s="128"/>
      <c r="DS186" s="128"/>
      <c r="DT186" s="128"/>
      <c r="DU186" s="128"/>
      <c r="DV186" s="128"/>
      <c r="DW186" s="128"/>
      <c r="DX186" s="128"/>
      <c r="DY186" s="128"/>
      <c r="DZ186" s="128"/>
      <c r="EA186" s="128"/>
      <c r="EB186" s="128"/>
      <c r="EC186" s="128"/>
      <c r="ED186" s="128"/>
      <c r="EE186" s="128"/>
      <c r="EF186" s="128"/>
      <c r="EG186" s="128"/>
      <c r="EH186" s="128"/>
      <c r="EI186" s="128"/>
      <c r="EJ186" s="128"/>
      <c r="EK186" s="128"/>
      <c r="EL186" s="128"/>
      <c r="EM186" s="128"/>
      <c r="EN186" s="128"/>
      <c r="EO186" s="128"/>
      <c r="EP186" s="128"/>
      <c r="EQ186" s="128"/>
      <c r="ER186" s="128"/>
      <c r="ES186" s="128"/>
      <c r="ET186" s="128"/>
      <c r="EU186" s="128"/>
      <c r="EV186" s="128"/>
      <c r="EW186" s="128"/>
      <c r="EX186" s="128"/>
      <c r="EY186" s="128"/>
      <c r="EZ186" s="128"/>
      <c r="FA186" s="128"/>
      <c r="FB186" s="128"/>
      <c r="FC186" s="128"/>
      <c r="FD186" s="128"/>
      <c r="FE186" s="128"/>
      <c r="FF186" s="128"/>
      <c r="FG186" s="128"/>
      <c r="FH186" s="128"/>
      <c r="FI186" s="128"/>
      <c r="FJ186" s="128"/>
      <c r="FK186" s="128"/>
      <c r="FL186" s="128"/>
      <c r="FM186" s="128"/>
      <c r="FN186" s="128"/>
      <c r="FO186" s="128"/>
      <c r="FP186" s="128"/>
      <c r="FQ186" s="128"/>
      <c r="FR186" s="128"/>
      <c r="FS186" s="128"/>
      <c r="FT186" s="128"/>
      <c r="FU186" s="128"/>
      <c r="FV186" s="128"/>
      <c r="FW186" s="128"/>
      <c r="FX186" s="128"/>
      <c r="FY186" s="128"/>
      <c r="FZ186" s="128"/>
      <c r="GA186" s="128"/>
      <c r="GB186" s="128"/>
      <c r="GC186" s="128"/>
      <c r="GD186" s="128"/>
      <c r="GE186" s="128"/>
      <c r="GF186" s="128"/>
      <c r="GG186" s="128"/>
      <c r="GH186" s="128"/>
      <c r="GI186" s="128"/>
      <c r="GJ186" s="128"/>
      <c r="GK186" s="128"/>
      <c r="GL186" s="128"/>
      <c r="GM186" s="128"/>
      <c r="GN186" s="128"/>
      <c r="GO186" s="128"/>
      <c r="GP186" s="128"/>
      <c r="GQ186" s="128"/>
      <c r="GR186" s="128"/>
      <c r="GS186" s="128"/>
      <c r="GT186" s="128"/>
      <c r="GU186" s="128"/>
      <c r="GV186" s="128"/>
      <c r="GW186" s="128"/>
    </row>
    <row r="187" spans="7:205" ht="20.100000000000001" customHeight="1">
      <c r="G187" s="126"/>
      <c r="H187" s="126"/>
      <c r="I187" s="126"/>
      <c r="J187" s="126"/>
      <c r="K187" s="126"/>
      <c r="L187" s="126"/>
      <c r="M187" s="126"/>
      <c r="N187" s="126"/>
      <c r="O187" s="126"/>
      <c r="P187" s="126"/>
      <c r="Q187" s="126"/>
      <c r="R187" s="126"/>
      <c r="S187" s="126"/>
      <c r="T187" s="126"/>
      <c r="U187" s="126"/>
      <c r="V187" s="126"/>
      <c r="W187" s="126"/>
      <c r="X187" s="126"/>
      <c r="Y187" s="126"/>
      <c r="Z187" s="126"/>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c r="FB187" s="128"/>
      <c r="FC187" s="128"/>
      <c r="FD187" s="128"/>
      <c r="FE187" s="128"/>
      <c r="FF187" s="128"/>
      <c r="FG187" s="128"/>
      <c r="FH187" s="128"/>
      <c r="FI187" s="128"/>
      <c r="FJ187" s="128"/>
      <c r="FK187" s="128"/>
      <c r="FL187" s="128"/>
      <c r="FM187" s="128"/>
      <c r="FN187" s="128"/>
      <c r="FO187" s="128"/>
      <c r="FP187" s="128"/>
      <c r="FQ187" s="128"/>
      <c r="FR187" s="128"/>
      <c r="FS187" s="128"/>
      <c r="FT187" s="128"/>
      <c r="FU187" s="128"/>
      <c r="FV187" s="128"/>
      <c r="FW187" s="128"/>
      <c r="FX187" s="128"/>
      <c r="FY187" s="128"/>
      <c r="FZ187" s="128"/>
      <c r="GA187" s="128"/>
      <c r="GB187" s="128"/>
      <c r="GC187" s="128"/>
      <c r="GD187" s="128"/>
      <c r="GE187" s="128"/>
      <c r="GF187" s="128"/>
      <c r="GG187" s="128"/>
      <c r="GH187" s="128"/>
      <c r="GI187" s="128"/>
      <c r="GJ187" s="128"/>
      <c r="GK187" s="128"/>
      <c r="GL187" s="128"/>
      <c r="GM187" s="128"/>
      <c r="GN187" s="128"/>
      <c r="GO187" s="128"/>
      <c r="GP187" s="128"/>
      <c r="GQ187" s="128"/>
      <c r="GR187" s="128"/>
      <c r="GS187" s="128"/>
      <c r="GT187" s="128"/>
      <c r="GU187" s="128"/>
      <c r="GV187" s="128"/>
      <c r="GW187" s="128"/>
    </row>
    <row r="188" spans="7:205" ht="20.100000000000001" customHeight="1">
      <c r="G188" s="126"/>
      <c r="H188" s="126"/>
      <c r="I188" s="126"/>
      <c r="J188" s="126"/>
      <c r="K188" s="126"/>
      <c r="L188" s="126"/>
      <c r="M188" s="126"/>
      <c r="N188" s="126"/>
      <c r="O188" s="126"/>
      <c r="P188" s="126"/>
      <c r="Q188" s="126"/>
      <c r="R188" s="126"/>
      <c r="S188" s="126"/>
      <c r="T188" s="126"/>
      <c r="U188" s="126"/>
      <c r="V188" s="126"/>
      <c r="W188" s="126"/>
      <c r="X188" s="126"/>
      <c r="Y188" s="126"/>
      <c r="Z188" s="126"/>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c r="DP188" s="128"/>
      <c r="DQ188" s="128"/>
      <c r="DR188" s="128"/>
      <c r="DS188" s="128"/>
      <c r="DT188" s="128"/>
      <c r="DU188" s="128"/>
      <c r="DV188" s="128"/>
      <c r="DW188" s="128"/>
      <c r="DX188" s="128"/>
      <c r="DY188" s="128"/>
      <c r="DZ188" s="128"/>
      <c r="EA188" s="128"/>
      <c r="EB188" s="128"/>
      <c r="EC188" s="128"/>
      <c r="ED188" s="128"/>
      <c r="EE188" s="128"/>
      <c r="EF188" s="128"/>
      <c r="EG188" s="128"/>
      <c r="EH188" s="128"/>
      <c r="EI188" s="128"/>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8"/>
      <c r="FU188" s="128"/>
      <c r="FV188" s="128"/>
      <c r="FW188" s="128"/>
      <c r="FX188" s="128"/>
      <c r="FY188" s="128"/>
      <c r="FZ188" s="128"/>
      <c r="GA188" s="128"/>
      <c r="GB188" s="128"/>
      <c r="GC188" s="128"/>
      <c r="GD188" s="128"/>
      <c r="GE188" s="128"/>
      <c r="GF188" s="128"/>
      <c r="GG188" s="128"/>
      <c r="GH188" s="128"/>
      <c r="GI188" s="128"/>
      <c r="GJ188" s="128"/>
      <c r="GK188" s="128"/>
      <c r="GL188" s="128"/>
      <c r="GM188" s="128"/>
      <c r="GN188" s="128"/>
      <c r="GO188" s="128"/>
      <c r="GP188" s="128"/>
      <c r="GQ188" s="128"/>
      <c r="GR188" s="128"/>
      <c r="GS188" s="128"/>
      <c r="GT188" s="128"/>
      <c r="GU188" s="128"/>
      <c r="GV188" s="128"/>
      <c r="GW188" s="128"/>
    </row>
    <row r="189" spans="7:205" ht="20.100000000000001" customHeight="1">
      <c r="G189" s="126"/>
      <c r="H189" s="126"/>
      <c r="I189" s="126"/>
      <c r="J189" s="126"/>
      <c r="K189" s="126"/>
      <c r="L189" s="126"/>
      <c r="M189" s="126"/>
      <c r="N189" s="126"/>
      <c r="O189" s="126"/>
      <c r="P189" s="126"/>
      <c r="Q189" s="126"/>
      <c r="R189" s="126"/>
      <c r="S189" s="126"/>
      <c r="T189" s="126"/>
      <c r="U189" s="126"/>
      <c r="V189" s="126"/>
      <c r="W189" s="126"/>
      <c r="X189" s="126"/>
      <c r="Y189" s="126"/>
      <c r="Z189" s="126"/>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8"/>
      <c r="EE189" s="128"/>
      <c r="EF189" s="128"/>
      <c r="EG189" s="128"/>
      <c r="EH189" s="128"/>
      <c r="EI189" s="128"/>
      <c r="EJ189" s="128"/>
      <c r="EK189" s="128"/>
      <c r="EL189" s="128"/>
      <c r="EM189" s="128"/>
      <c r="EN189" s="128"/>
      <c r="EO189" s="128"/>
      <c r="EP189" s="128"/>
      <c r="EQ189" s="128"/>
      <c r="ER189" s="128"/>
      <c r="ES189" s="128"/>
      <c r="ET189" s="128"/>
      <c r="EU189" s="128"/>
      <c r="EV189" s="128"/>
      <c r="EW189" s="128"/>
      <c r="EX189" s="128"/>
      <c r="EY189" s="128"/>
      <c r="EZ189" s="128"/>
      <c r="FA189" s="128"/>
      <c r="FB189" s="128"/>
      <c r="FC189" s="128"/>
      <c r="FD189" s="128"/>
      <c r="FE189" s="128"/>
      <c r="FF189" s="128"/>
      <c r="FG189" s="128"/>
      <c r="FH189" s="128"/>
      <c r="FI189" s="128"/>
      <c r="FJ189" s="128"/>
      <c r="FK189" s="128"/>
      <c r="FL189" s="128"/>
      <c r="FM189" s="128"/>
      <c r="FN189" s="128"/>
      <c r="FO189" s="128"/>
      <c r="FP189" s="128"/>
      <c r="FQ189" s="128"/>
      <c r="FR189" s="128"/>
      <c r="FS189" s="128"/>
      <c r="FT189" s="128"/>
      <c r="FU189" s="128"/>
      <c r="FV189" s="128"/>
      <c r="FW189" s="128"/>
      <c r="FX189" s="128"/>
      <c r="FY189" s="128"/>
      <c r="FZ189" s="128"/>
      <c r="GA189" s="128"/>
      <c r="GB189" s="128"/>
      <c r="GC189" s="128"/>
      <c r="GD189" s="128"/>
      <c r="GE189" s="128"/>
      <c r="GF189" s="128"/>
      <c r="GG189" s="128"/>
      <c r="GH189" s="128"/>
      <c r="GI189" s="128"/>
      <c r="GJ189" s="128"/>
      <c r="GK189" s="128"/>
      <c r="GL189" s="128"/>
      <c r="GM189" s="128"/>
      <c r="GN189" s="128"/>
      <c r="GO189" s="128"/>
      <c r="GP189" s="128"/>
      <c r="GQ189" s="128"/>
      <c r="GR189" s="128"/>
      <c r="GS189" s="128"/>
      <c r="GT189" s="128"/>
      <c r="GU189" s="128"/>
      <c r="GV189" s="128"/>
      <c r="GW189" s="128"/>
    </row>
    <row r="190" spans="7:205" ht="20.100000000000001" customHeight="1">
      <c r="G190" s="126"/>
      <c r="H190" s="126"/>
      <c r="I190" s="126"/>
      <c r="J190" s="126"/>
      <c r="K190" s="126"/>
      <c r="L190" s="126"/>
      <c r="M190" s="126"/>
      <c r="N190" s="126"/>
      <c r="O190" s="126"/>
      <c r="P190" s="126"/>
      <c r="Q190" s="126"/>
      <c r="R190" s="126"/>
      <c r="S190" s="126"/>
      <c r="T190" s="126"/>
      <c r="U190" s="126"/>
      <c r="V190" s="126"/>
      <c r="W190" s="126"/>
      <c r="X190" s="126"/>
      <c r="Y190" s="126"/>
      <c r="Z190" s="126"/>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c r="FY190" s="128"/>
      <c r="FZ190" s="128"/>
      <c r="GA190" s="128"/>
      <c r="GB190" s="128"/>
      <c r="GC190" s="128"/>
      <c r="GD190" s="128"/>
      <c r="GE190" s="128"/>
      <c r="GF190" s="128"/>
      <c r="GG190" s="128"/>
      <c r="GH190" s="128"/>
      <c r="GI190" s="128"/>
      <c r="GJ190" s="128"/>
      <c r="GK190" s="128"/>
      <c r="GL190" s="128"/>
      <c r="GM190" s="128"/>
      <c r="GN190" s="128"/>
      <c r="GO190" s="128"/>
      <c r="GP190" s="128"/>
      <c r="GQ190" s="128"/>
      <c r="GR190" s="128"/>
      <c r="GS190" s="128"/>
      <c r="GT190" s="128"/>
      <c r="GU190" s="128"/>
      <c r="GV190" s="128"/>
      <c r="GW190" s="128"/>
    </row>
    <row r="191" spans="7:205" ht="20.100000000000001" customHeight="1">
      <c r="G191" s="126"/>
      <c r="H191" s="126"/>
      <c r="I191" s="126"/>
      <c r="J191" s="126"/>
      <c r="K191" s="126"/>
      <c r="L191" s="126"/>
      <c r="M191" s="126"/>
      <c r="N191" s="126"/>
      <c r="O191" s="126"/>
      <c r="P191" s="126"/>
      <c r="Q191" s="126"/>
      <c r="R191" s="126"/>
      <c r="S191" s="126"/>
      <c r="T191" s="126"/>
      <c r="U191" s="126"/>
      <c r="V191" s="126"/>
      <c r="W191" s="126"/>
      <c r="X191" s="126"/>
      <c r="Y191" s="126"/>
      <c r="Z191" s="126"/>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8"/>
      <c r="EU191" s="128"/>
      <c r="EV191" s="128"/>
      <c r="EW191" s="128"/>
      <c r="EX191" s="128"/>
      <c r="EY191" s="128"/>
      <c r="EZ191" s="128"/>
      <c r="FA191" s="128"/>
      <c r="FB191" s="128"/>
      <c r="FC191" s="128"/>
      <c r="FD191" s="128"/>
      <c r="FE191" s="128"/>
      <c r="FF191" s="128"/>
      <c r="FG191" s="128"/>
      <c r="FH191" s="128"/>
      <c r="FI191" s="128"/>
      <c r="FJ191" s="128"/>
      <c r="FK191" s="128"/>
      <c r="FL191" s="128"/>
      <c r="FM191" s="128"/>
      <c r="FN191" s="128"/>
      <c r="FO191" s="128"/>
      <c r="FP191" s="128"/>
      <c r="FQ191" s="128"/>
      <c r="FR191" s="128"/>
      <c r="FS191" s="128"/>
      <c r="FT191" s="128"/>
      <c r="FU191" s="128"/>
      <c r="FV191" s="128"/>
      <c r="FW191" s="128"/>
      <c r="FX191" s="128"/>
      <c r="FY191" s="128"/>
      <c r="FZ191" s="128"/>
      <c r="GA191" s="128"/>
      <c r="GB191" s="128"/>
      <c r="GC191" s="128"/>
      <c r="GD191" s="128"/>
      <c r="GE191" s="128"/>
      <c r="GF191" s="128"/>
      <c r="GG191" s="128"/>
      <c r="GH191" s="128"/>
      <c r="GI191" s="128"/>
      <c r="GJ191" s="128"/>
      <c r="GK191" s="128"/>
      <c r="GL191" s="128"/>
      <c r="GM191" s="128"/>
      <c r="GN191" s="128"/>
      <c r="GO191" s="128"/>
      <c r="GP191" s="128"/>
      <c r="GQ191" s="128"/>
      <c r="GR191" s="128"/>
      <c r="GS191" s="128"/>
      <c r="GT191" s="128"/>
      <c r="GU191" s="128"/>
      <c r="GV191" s="128"/>
      <c r="GW191" s="128"/>
    </row>
    <row r="192" spans="7:205" ht="20.100000000000001" customHeight="1">
      <c r="G192" s="126"/>
      <c r="H192" s="126"/>
      <c r="I192" s="126"/>
      <c r="J192" s="126"/>
      <c r="K192" s="126"/>
      <c r="L192" s="126"/>
      <c r="M192" s="126"/>
      <c r="N192" s="126"/>
      <c r="O192" s="126"/>
      <c r="P192" s="126"/>
      <c r="Q192" s="126"/>
      <c r="R192" s="126"/>
      <c r="S192" s="126"/>
      <c r="T192" s="126"/>
      <c r="U192" s="126"/>
      <c r="V192" s="126"/>
      <c r="W192" s="126"/>
      <c r="X192" s="126"/>
      <c r="Y192" s="126"/>
      <c r="Z192" s="126"/>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c r="DP192" s="128"/>
      <c r="DQ192" s="128"/>
      <c r="DR192" s="128"/>
      <c r="DS192" s="128"/>
      <c r="DT192" s="128"/>
      <c r="DU192" s="128"/>
      <c r="DV192" s="128"/>
      <c r="DW192" s="128"/>
      <c r="DX192" s="128"/>
      <c r="DY192" s="128"/>
      <c r="DZ192" s="128"/>
      <c r="EA192" s="128"/>
      <c r="EB192" s="128"/>
      <c r="EC192" s="128"/>
      <c r="ED192" s="128"/>
      <c r="EE192" s="128"/>
      <c r="EF192" s="128"/>
      <c r="EG192" s="128"/>
      <c r="EH192" s="128"/>
      <c r="EI192" s="128"/>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8"/>
      <c r="FU192" s="128"/>
      <c r="FV192" s="128"/>
      <c r="FW192" s="128"/>
      <c r="FX192" s="128"/>
      <c r="FY192" s="128"/>
      <c r="FZ192" s="128"/>
      <c r="GA192" s="128"/>
      <c r="GB192" s="128"/>
      <c r="GC192" s="128"/>
      <c r="GD192" s="128"/>
      <c r="GE192" s="128"/>
      <c r="GF192" s="128"/>
      <c r="GG192" s="128"/>
      <c r="GH192" s="128"/>
      <c r="GI192" s="128"/>
      <c r="GJ192" s="128"/>
      <c r="GK192" s="128"/>
      <c r="GL192" s="128"/>
      <c r="GM192" s="128"/>
      <c r="GN192" s="128"/>
      <c r="GO192" s="128"/>
      <c r="GP192" s="128"/>
      <c r="GQ192" s="128"/>
      <c r="GR192" s="128"/>
      <c r="GS192" s="128"/>
      <c r="GT192" s="128"/>
      <c r="GU192" s="128"/>
      <c r="GV192" s="128"/>
      <c r="GW192" s="128"/>
    </row>
    <row r="193" spans="7:205" ht="20.100000000000001" customHeight="1">
      <c r="G193" s="126"/>
      <c r="H193" s="126"/>
      <c r="I193" s="126"/>
      <c r="J193" s="126"/>
      <c r="K193" s="126"/>
      <c r="L193" s="126"/>
      <c r="M193" s="126"/>
      <c r="N193" s="126"/>
      <c r="O193" s="126"/>
      <c r="P193" s="126"/>
      <c r="Q193" s="126"/>
      <c r="R193" s="126"/>
      <c r="S193" s="126"/>
      <c r="T193" s="126"/>
      <c r="U193" s="126"/>
      <c r="V193" s="126"/>
      <c r="W193" s="126"/>
      <c r="X193" s="126"/>
      <c r="Y193" s="126"/>
      <c r="Z193" s="126"/>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28"/>
      <c r="EB193" s="128"/>
      <c r="EC193" s="128"/>
      <c r="ED193" s="128"/>
      <c r="EE193" s="128"/>
      <c r="EF193" s="128"/>
      <c r="EG193" s="128"/>
      <c r="EH193" s="128"/>
      <c r="EI193" s="128"/>
      <c r="EJ193" s="128"/>
      <c r="EK193" s="128"/>
      <c r="EL193" s="128"/>
      <c r="EM193" s="128"/>
      <c r="EN193" s="128"/>
      <c r="EO193" s="128"/>
      <c r="EP193" s="128"/>
      <c r="EQ193" s="128"/>
      <c r="ER193" s="128"/>
      <c r="ES193" s="128"/>
      <c r="ET193" s="128"/>
      <c r="EU193" s="128"/>
      <c r="EV193" s="128"/>
      <c r="EW193" s="128"/>
      <c r="EX193" s="128"/>
      <c r="EY193" s="128"/>
      <c r="EZ193" s="128"/>
      <c r="FA193" s="128"/>
      <c r="FB193" s="128"/>
      <c r="FC193" s="128"/>
      <c r="FD193" s="128"/>
      <c r="FE193" s="128"/>
      <c r="FF193" s="128"/>
      <c r="FG193" s="128"/>
      <c r="FH193" s="128"/>
      <c r="FI193" s="128"/>
      <c r="FJ193" s="128"/>
      <c r="FK193" s="128"/>
      <c r="FL193" s="128"/>
      <c r="FM193" s="128"/>
      <c r="FN193" s="128"/>
      <c r="FO193" s="128"/>
      <c r="FP193" s="128"/>
      <c r="FQ193" s="128"/>
      <c r="FR193" s="128"/>
      <c r="FS193" s="128"/>
      <c r="FT193" s="128"/>
      <c r="FU193" s="128"/>
      <c r="FV193" s="128"/>
      <c r="FW193" s="128"/>
      <c r="FX193" s="128"/>
      <c r="FY193" s="128"/>
      <c r="FZ193" s="128"/>
      <c r="GA193" s="128"/>
      <c r="GB193" s="128"/>
      <c r="GC193" s="128"/>
      <c r="GD193" s="128"/>
      <c r="GE193" s="128"/>
      <c r="GF193" s="128"/>
      <c r="GG193" s="128"/>
      <c r="GH193" s="128"/>
      <c r="GI193" s="128"/>
      <c r="GJ193" s="128"/>
      <c r="GK193" s="128"/>
      <c r="GL193" s="128"/>
      <c r="GM193" s="128"/>
      <c r="GN193" s="128"/>
      <c r="GO193" s="128"/>
      <c r="GP193" s="128"/>
      <c r="GQ193" s="128"/>
      <c r="GR193" s="128"/>
      <c r="GS193" s="128"/>
      <c r="GT193" s="128"/>
      <c r="GU193" s="128"/>
      <c r="GV193" s="128"/>
      <c r="GW193" s="128"/>
    </row>
    <row r="194" spans="7:205" ht="20.100000000000001" customHeight="1">
      <c r="G194" s="126"/>
      <c r="H194" s="126"/>
      <c r="I194" s="126"/>
      <c r="J194" s="126"/>
      <c r="K194" s="126"/>
      <c r="L194" s="126"/>
      <c r="M194" s="126"/>
      <c r="N194" s="126"/>
      <c r="O194" s="126"/>
      <c r="P194" s="126"/>
      <c r="Q194" s="126"/>
      <c r="R194" s="126"/>
      <c r="S194" s="126"/>
      <c r="T194" s="126"/>
      <c r="U194" s="126"/>
      <c r="V194" s="126"/>
      <c r="W194" s="126"/>
      <c r="X194" s="126"/>
      <c r="Y194" s="126"/>
      <c r="Z194" s="126"/>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c r="FY194" s="128"/>
      <c r="FZ194" s="128"/>
      <c r="GA194" s="128"/>
      <c r="GB194" s="128"/>
      <c r="GC194" s="128"/>
      <c r="GD194" s="128"/>
      <c r="GE194" s="128"/>
      <c r="GF194" s="128"/>
      <c r="GG194" s="128"/>
      <c r="GH194" s="128"/>
      <c r="GI194" s="128"/>
      <c r="GJ194" s="128"/>
      <c r="GK194" s="128"/>
      <c r="GL194" s="128"/>
      <c r="GM194" s="128"/>
      <c r="GN194" s="128"/>
      <c r="GO194" s="128"/>
      <c r="GP194" s="128"/>
      <c r="GQ194" s="128"/>
      <c r="GR194" s="128"/>
      <c r="GS194" s="128"/>
      <c r="GT194" s="128"/>
      <c r="GU194" s="128"/>
      <c r="GV194" s="128"/>
      <c r="GW194" s="128"/>
    </row>
    <row r="195" spans="7:205" ht="20.100000000000001" customHeight="1">
      <c r="G195" s="126"/>
      <c r="H195" s="126"/>
      <c r="I195" s="126"/>
      <c r="J195" s="126"/>
      <c r="K195" s="126"/>
      <c r="L195" s="126"/>
      <c r="M195" s="126"/>
      <c r="N195" s="126"/>
      <c r="O195" s="126"/>
      <c r="P195" s="126"/>
      <c r="Q195" s="126"/>
      <c r="R195" s="126"/>
      <c r="S195" s="126"/>
      <c r="T195" s="126"/>
      <c r="U195" s="126"/>
      <c r="V195" s="126"/>
      <c r="W195" s="126"/>
      <c r="X195" s="126"/>
      <c r="Y195" s="126"/>
      <c r="Z195" s="126"/>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8"/>
      <c r="EU195" s="128"/>
      <c r="EV195" s="128"/>
      <c r="EW195" s="128"/>
      <c r="EX195" s="128"/>
      <c r="EY195" s="128"/>
      <c r="EZ195" s="128"/>
      <c r="FA195" s="128"/>
      <c r="FB195" s="128"/>
      <c r="FC195" s="128"/>
      <c r="FD195" s="128"/>
      <c r="FE195" s="128"/>
      <c r="FF195" s="128"/>
      <c r="FG195" s="128"/>
      <c r="FH195" s="128"/>
      <c r="FI195" s="128"/>
      <c r="FJ195" s="128"/>
      <c r="FK195" s="128"/>
      <c r="FL195" s="128"/>
      <c r="FM195" s="128"/>
      <c r="FN195" s="128"/>
      <c r="FO195" s="128"/>
      <c r="FP195" s="128"/>
      <c r="FQ195" s="128"/>
      <c r="FR195" s="128"/>
      <c r="FS195" s="128"/>
      <c r="FT195" s="128"/>
      <c r="FU195" s="128"/>
      <c r="FV195" s="128"/>
      <c r="FW195" s="128"/>
      <c r="FX195" s="128"/>
      <c r="FY195" s="128"/>
      <c r="FZ195" s="128"/>
      <c r="GA195" s="128"/>
      <c r="GB195" s="128"/>
      <c r="GC195" s="128"/>
      <c r="GD195" s="128"/>
      <c r="GE195" s="128"/>
      <c r="GF195" s="128"/>
      <c r="GG195" s="128"/>
      <c r="GH195" s="128"/>
      <c r="GI195" s="128"/>
      <c r="GJ195" s="128"/>
      <c r="GK195" s="128"/>
      <c r="GL195" s="128"/>
      <c r="GM195" s="128"/>
      <c r="GN195" s="128"/>
      <c r="GO195" s="128"/>
      <c r="GP195" s="128"/>
      <c r="GQ195" s="128"/>
      <c r="GR195" s="128"/>
      <c r="GS195" s="128"/>
      <c r="GT195" s="128"/>
      <c r="GU195" s="128"/>
      <c r="GV195" s="128"/>
      <c r="GW195" s="128"/>
    </row>
    <row r="196" spans="7:205" ht="20.100000000000001" customHeight="1">
      <c r="G196" s="126"/>
      <c r="H196" s="126"/>
      <c r="I196" s="126"/>
      <c r="J196" s="126"/>
      <c r="K196" s="126"/>
      <c r="L196" s="126"/>
      <c r="M196" s="126"/>
      <c r="N196" s="126"/>
      <c r="O196" s="126"/>
      <c r="P196" s="126"/>
      <c r="Q196" s="126"/>
      <c r="R196" s="126"/>
      <c r="S196" s="126"/>
      <c r="T196" s="126"/>
      <c r="U196" s="126"/>
      <c r="V196" s="126"/>
      <c r="W196" s="126"/>
      <c r="X196" s="126"/>
      <c r="Y196" s="126"/>
      <c r="Z196" s="126"/>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8"/>
      <c r="DQ196" s="128"/>
      <c r="DR196" s="128"/>
      <c r="DS196" s="128"/>
      <c r="DT196" s="128"/>
      <c r="DU196" s="128"/>
      <c r="DV196" s="128"/>
      <c r="DW196" s="128"/>
      <c r="DX196" s="128"/>
      <c r="DY196" s="128"/>
      <c r="DZ196" s="128"/>
      <c r="EA196" s="128"/>
      <c r="EB196" s="128"/>
      <c r="EC196" s="128"/>
      <c r="ED196" s="128"/>
      <c r="EE196" s="128"/>
      <c r="EF196" s="128"/>
      <c r="EG196" s="128"/>
      <c r="EH196" s="128"/>
      <c r="EI196" s="128"/>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8"/>
      <c r="FU196" s="128"/>
      <c r="FV196" s="128"/>
      <c r="FW196" s="128"/>
      <c r="FX196" s="128"/>
      <c r="FY196" s="128"/>
      <c r="FZ196" s="128"/>
      <c r="GA196" s="128"/>
      <c r="GB196" s="128"/>
      <c r="GC196" s="128"/>
      <c r="GD196" s="128"/>
      <c r="GE196" s="128"/>
      <c r="GF196" s="128"/>
      <c r="GG196" s="128"/>
      <c r="GH196" s="128"/>
      <c r="GI196" s="128"/>
      <c r="GJ196" s="128"/>
      <c r="GK196" s="128"/>
      <c r="GL196" s="128"/>
      <c r="GM196" s="128"/>
      <c r="GN196" s="128"/>
      <c r="GO196" s="128"/>
      <c r="GP196" s="128"/>
      <c r="GQ196" s="128"/>
      <c r="GR196" s="128"/>
      <c r="GS196" s="128"/>
      <c r="GT196" s="128"/>
      <c r="GU196" s="128"/>
      <c r="GV196" s="128"/>
      <c r="GW196" s="128"/>
    </row>
    <row r="197" spans="7:205" ht="20.100000000000001" customHeight="1">
      <c r="G197" s="126"/>
      <c r="H197" s="126"/>
      <c r="I197" s="126"/>
      <c r="J197" s="126"/>
      <c r="K197" s="126"/>
      <c r="L197" s="126"/>
      <c r="M197" s="126"/>
      <c r="N197" s="126"/>
      <c r="O197" s="126"/>
      <c r="P197" s="126"/>
      <c r="Q197" s="126"/>
      <c r="R197" s="126"/>
      <c r="S197" s="126"/>
      <c r="T197" s="126"/>
      <c r="U197" s="126"/>
      <c r="V197" s="126"/>
      <c r="W197" s="126"/>
      <c r="X197" s="126"/>
      <c r="Y197" s="126"/>
      <c r="Z197" s="126"/>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8"/>
      <c r="DQ197" s="128"/>
      <c r="DR197" s="128"/>
      <c r="DS197" s="128"/>
      <c r="DT197" s="128"/>
      <c r="DU197" s="128"/>
      <c r="DV197" s="128"/>
      <c r="DW197" s="128"/>
      <c r="DX197" s="128"/>
      <c r="DY197" s="128"/>
      <c r="DZ197" s="128"/>
      <c r="EA197" s="128"/>
      <c r="EB197" s="128"/>
      <c r="EC197" s="128"/>
      <c r="ED197" s="128"/>
      <c r="EE197" s="128"/>
      <c r="EF197" s="128"/>
      <c r="EG197" s="128"/>
      <c r="EH197" s="128"/>
      <c r="EI197" s="128"/>
      <c r="EJ197" s="128"/>
      <c r="EK197" s="128"/>
      <c r="EL197" s="128"/>
      <c r="EM197" s="128"/>
      <c r="EN197" s="128"/>
      <c r="EO197" s="128"/>
      <c r="EP197" s="128"/>
      <c r="EQ197" s="128"/>
      <c r="ER197" s="128"/>
      <c r="ES197" s="128"/>
      <c r="ET197" s="128"/>
      <c r="EU197" s="128"/>
      <c r="EV197" s="128"/>
      <c r="EW197" s="128"/>
      <c r="EX197" s="128"/>
      <c r="EY197" s="128"/>
      <c r="EZ197" s="128"/>
      <c r="FA197" s="128"/>
      <c r="FB197" s="128"/>
      <c r="FC197" s="128"/>
      <c r="FD197" s="128"/>
      <c r="FE197" s="128"/>
      <c r="FF197" s="128"/>
      <c r="FG197" s="128"/>
      <c r="FH197" s="128"/>
      <c r="FI197" s="128"/>
      <c r="FJ197" s="128"/>
      <c r="FK197" s="128"/>
      <c r="FL197" s="128"/>
      <c r="FM197" s="128"/>
      <c r="FN197" s="128"/>
      <c r="FO197" s="128"/>
      <c r="FP197" s="128"/>
      <c r="FQ197" s="128"/>
      <c r="FR197" s="128"/>
      <c r="FS197" s="128"/>
      <c r="FT197" s="128"/>
      <c r="FU197" s="128"/>
      <c r="FV197" s="128"/>
      <c r="FW197" s="128"/>
      <c r="FX197" s="128"/>
      <c r="FY197" s="128"/>
      <c r="FZ197" s="128"/>
      <c r="GA197" s="128"/>
      <c r="GB197" s="128"/>
      <c r="GC197" s="128"/>
      <c r="GD197" s="128"/>
      <c r="GE197" s="128"/>
      <c r="GF197" s="128"/>
      <c r="GG197" s="128"/>
      <c r="GH197" s="128"/>
      <c r="GI197" s="128"/>
      <c r="GJ197" s="128"/>
      <c r="GK197" s="128"/>
      <c r="GL197" s="128"/>
      <c r="GM197" s="128"/>
      <c r="GN197" s="128"/>
      <c r="GO197" s="128"/>
      <c r="GP197" s="128"/>
      <c r="GQ197" s="128"/>
      <c r="GR197" s="128"/>
      <c r="GS197" s="128"/>
      <c r="GT197" s="128"/>
      <c r="GU197" s="128"/>
      <c r="GV197" s="128"/>
      <c r="GW197" s="128"/>
    </row>
    <row r="198" spans="7:205" ht="20.100000000000001" customHeight="1">
      <c r="G198" s="126"/>
      <c r="H198" s="126"/>
      <c r="I198" s="126"/>
      <c r="J198" s="126"/>
      <c r="K198" s="126"/>
      <c r="L198" s="126"/>
      <c r="M198" s="126"/>
      <c r="N198" s="126"/>
      <c r="O198" s="126"/>
      <c r="P198" s="126"/>
      <c r="Q198" s="126"/>
      <c r="R198" s="126"/>
      <c r="S198" s="126"/>
      <c r="T198" s="126"/>
      <c r="U198" s="126"/>
      <c r="V198" s="126"/>
      <c r="W198" s="126"/>
      <c r="X198" s="126"/>
      <c r="Y198" s="126"/>
      <c r="Z198" s="126"/>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8"/>
      <c r="EU198" s="128"/>
      <c r="EV198" s="128"/>
      <c r="EW198" s="128"/>
      <c r="EX198" s="128"/>
      <c r="EY198" s="128"/>
      <c r="EZ198" s="128"/>
      <c r="FA198" s="128"/>
      <c r="FB198" s="128"/>
      <c r="FC198" s="128"/>
      <c r="FD198" s="128"/>
      <c r="FE198" s="128"/>
      <c r="FF198" s="128"/>
      <c r="FG198" s="128"/>
      <c r="FH198" s="128"/>
      <c r="FI198" s="128"/>
      <c r="FJ198" s="128"/>
      <c r="FK198" s="128"/>
      <c r="FL198" s="128"/>
      <c r="FM198" s="128"/>
      <c r="FN198" s="128"/>
      <c r="FO198" s="128"/>
      <c r="FP198" s="128"/>
      <c r="FQ198" s="128"/>
      <c r="FR198" s="128"/>
      <c r="FS198" s="128"/>
      <c r="FT198" s="128"/>
      <c r="FU198" s="128"/>
      <c r="FV198" s="128"/>
      <c r="FW198" s="128"/>
      <c r="FX198" s="128"/>
      <c r="FY198" s="128"/>
      <c r="FZ198" s="128"/>
      <c r="GA198" s="128"/>
      <c r="GB198" s="128"/>
      <c r="GC198" s="128"/>
      <c r="GD198" s="128"/>
      <c r="GE198" s="128"/>
      <c r="GF198" s="128"/>
      <c r="GG198" s="128"/>
      <c r="GH198" s="128"/>
      <c r="GI198" s="128"/>
      <c r="GJ198" s="128"/>
      <c r="GK198" s="128"/>
      <c r="GL198" s="128"/>
      <c r="GM198" s="128"/>
      <c r="GN198" s="128"/>
      <c r="GO198" s="128"/>
      <c r="GP198" s="128"/>
      <c r="GQ198" s="128"/>
      <c r="GR198" s="128"/>
      <c r="GS198" s="128"/>
      <c r="GT198" s="128"/>
      <c r="GU198" s="128"/>
      <c r="GV198" s="128"/>
      <c r="GW198" s="128"/>
    </row>
    <row r="199" spans="7:205" ht="20.100000000000001" customHeight="1">
      <c r="G199" s="126"/>
      <c r="H199" s="126"/>
      <c r="I199" s="126"/>
      <c r="J199" s="126"/>
      <c r="K199" s="126"/>
      <c r="L199" s="126"/>
      <c r="M199" s="126"/>
      <c r="N199" s="126"/>
      <c r="O199" s="126"/>
      <c r="P199" s="126"/>
      <c r="Q199" s="126"/>
      <c r="R199" s="126"/>
      <c r="S199" s="126"/>
      <c r="T199" s="126"/>
      <c r="U199" s="126"/>
      <c r="V199" s="126"/>
      <c r="W199" s="126"/>
      <c r="X199" s="126"/>
      <c r="Y199" s="126"/>
      <c r="Z199" s="126"/>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8"/>
      <c r="EU199" s="128"/>
      <c r="EV199" s="128"/>
      <c r="EW199" s="128"/>
      <c r="EX199" s="128"/>
      <c r="EY199" s="128"/>
      <c r="EZ199" s="128"/>
      <c r="FA199" s="128"/>
      <c r="FB199" s="128"/>
      <c r="FC199" s="128"/>
      <c r="FD199" s="128"/>
      <c r="FE199" s="128"/>
      <c r="FF199" s="128"/>
      <c r="FG199" s="128"/>
      <c r="FH199" s="128"/>
      <c r="FI199" s="128"/>
      <c r="FJ199" s="128"/>
      <c r="FK199" s="128"/>
      <c r="FL199" s="128"/>
      <c r="FM199" s="128"/>
      <c r="FN199" s="128"/>
      <c r="FO199" s="128"/>
      <c r="FP199" s="128"/>
      <c r="FQ199" s="128"/>
      <c r="FR199" s="128"/>
      <c r="FS199" s="128"/>
      <c r="FT199" s="128"/>
      <c r="FU199" s="128"/>
      <c r="FV199" s="128"/>
      <c r="FW199" s="128"/>
      <c r="FX199" s="128"/>
      <c r="FY199" s="128"/>
      <c r="FZ199" s="128"/>
      <c r="GA199" s="128"/>
      <c r="GB199" s="128"/>
      <c r="GC199" s="128"/>
      <c r="GD199" s="128"/>
      <c r="GE199" s="128"/>
      <c r="GF199" s="128"/>
      <c r="GG199" s="128"/>
      <c r="GH199" s="128"/>
      <c r="GI199" s="128"/>
      <c r="GJ199" s="128"/>
      <c r="GK199" s="128"/>
      <c r="GL199" s="128"/>
      <c r="GM199" s="128"/>
      <c r="GN199" s="128"/>
      <c r="GO199" s="128"/>
      <c r="GP199" s="128"/>
      <c r="GQ199" s="128"/>
      <c r="GR199" s="128"/>
      <c r="GS199" s="128"/>
      <c r="GT199" s="128"/>
      <c r="GU199" s="128"/>
      <c r="GV199" s="128"/>
      <c r="GW199" s="128"/>
    </row>
    <row r="200" spans="7:205" ht="20.100000000000001" customHeight="1">
      <c r="G200" s="126"/>
      <c r="H200" s="126"/>
      <c r="I200" s="126"/>
      <c r="J200" s="126"/>
      <c r="K200" s="126"/>
      <c r="L200" s="126"/>
      <c r="M200" s="126"/>
      <c r="N200" s="126"/>
      <c r="O200" s="126"/>
      <c r="P200" s="126"/>
      <c r="Q200" s="126"/>
      <c r="R200" s="126"/>
      <c r="S200" s="126"/>
      <c r="T200" s="126"/>
      <c r="U200" s="126"/>
      <c r="V200" s="126"/>
      <c r="W200" s="126"/>
      <c r="X200" s="126"/>
      <c r="Y200" s="126"/>
      <c r="Z200" s="126"/>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c r="FY200" s="128"/>
      <c r="FZ200" s="128"/>
      <c r="GA200" s="128"/>
      <c r="GB200" s="128"/>
      <c r="GC200" s="128"/>
      <c r="GD200" s="128"/>
      <c r="GE200" s="128"/>
      <c r="GF200" s="128"/>
      <c r="GG200" s="128"/>
      <c r="GH200" s="128"/>
      <c r="GI200" s="128"/>
      <c r="GJ200" s="128"/>
      <c r="GK200" s="128"/>
      <c r="GL200" s="128"/>
      <c r="GM200" s="128"/>
      <c r="GN200" s="128"/>
      <c r="GO200" s="128"/>
      <c r="GP200" s="128"/>
      <c r="GQ200" s="128"/>
      <c r="GR200" s="128"/>
      <c r="GS200" s="128"/>
      <c r="GT200" s="128"/>
      <c r="GU200" s="128"/>
      <c r="GV200" s="128"/>
      <c r="GW200" s="128"/>
    </row>
    <row r="201" spans="7:205" ht="20.100000000000001" customHeight="1">
      <c r="G201" s="126"/>
      <c r="H201" s="126"/>
      <c r="I201" s="126"/>
      <c r="J201" s="126"/>
      <c r="K201" s="126"/>
      <c r="L201" s="126"/>
      <c r="M201" s="126"/>
      <c r="N201" s="126"/>
      <c r="O201" s="126"/>
      <c r="P201" s="126"/>
      <c r="Q201" s="126"/>
      <c r="R201" s="126"/>
      <c r="S201" s="126"/>
      <c r="T201" s="126"/>
      <c r="U201" s="126"/>
      <c r="V201" s="126"/>
      <c r="W201" s="126"/>
      <c r="X201" s="126"/>
      <c r="Y201" s="126"/>
      <c r="Z201" s="126"/>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c r="FY201" s="128"/>
      <c r="FZ201" s="128"/>
      <c r="GA201" s="128"/>
      <c r="GB201" s="128"/>
      <c r="GC201" s="128"/>
      <c r="GD201" s="128"/>
      <c r="GE201" s="128"/>
      <c r="GF201" s="128"/>
      <c r="GG201" s="128"/>
      <c r="GH201" s="128"/>
      <c r="GI201" s="128"/>
      <c r="GJ201" s="128"/>
      <c r="GK201" s="128"/>
      <c r="GL201" s="128"/>
      <c r="GM201" s="128"/>
      <c r="GN201" s="128"/>
      <c r="GO201" s="128"/>
      <c r="GP201" s="128"/>
      <c r="GQ201" s="128"/>
      <c r="GR201" s="128"/>
      <c r="GS201" s="128"/>
      <c r="GT201" s="128"/>
      <c r="GU201" s="128"/>
      <c r="GV201" s="128"/>
      <c r="GW201" s="128"/>
    </row>
    <row r="202" spans="7:205" ht="20.100000000000001" customHeight="1">
      <c r="G202" s="126"/>
      <c r="H202" s="126"/>
      <c r="I202" s="126"/>
      <c r="J202" s="126"/>
      <c r="K202" s="126"/>
      <c r="L202" s="126"/>
      <c r="M202" s="126"/>
      <c r="N202" s="126"/>
      <c r="O202" s="126"/>
      <c r="P202" s="126"/>
      <c r="Q202" s="126"/>
      <c r="R202" s="126"/>
      <c r="S202" s="126"/>
      <c r="T202" s="126"/>
      <c r="U202" s="126"/>
      <c r="V202" s="126"/>
      <c r="W202" s="126"/>
      <c r="X202" s="126"/>
      <c r="Y202" s="126"/>
      <c r="Z202" s="126"/>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c r="FY202" s="128"/>
      <c r="FZ202" s="128"/>
      <c r="GA202" s="128"/>
      <c r="GB202" s="128"/>
      <c r="GC202" s="128"/>
      <c r="GD202" s="128"/>
      <c r="GE202" s="128"/>
      <c r="GF202" s="128"/>
      <c r="GG202" s="128"/>
      <c r="GH202" s="128"/>
      <c r="GI202" s="128"/>
      <c r="GJ202" s="128"/>
      <c r="GK202" s="128"/>
      <c r="GL202" s="128"/>
      <c r="GM202" s="128"/>
      <c r="GN202" s="128"/>
      <c r="GO202" s="128"/>
      <c r="GP202" s="128"/>
      <c r="GQ202" s="128"/>
      <c r="GR202" s="128"/>
      <c r="GS202" s="128"/>
      <c r="GT202" s="128"/>
      <c r="GU202" s="128"/>
      <c r="GV202" s="128"/>
      <c r="GW202" s="128"/>
    </row>
    <row r="203" spans="7:205" ht="20.100000000000001" customHeight="1">
      <c r="G203" s="126"/>
      <c r="H203" s="126"/>
      <c r="I203" s="126"/>
      <c r="J203" s="126"/>
      <c r="K203" s="126"/>
      <c r="L203" s="126"/>
      <c r="M203" s="126"/>
      <c r="N203" s="126"/>
      <c r="O203" s="126"/>
      <c r="P203" s="126"/>
      <c r="Q203" s="126"/>
      <c r="R203" s="126"/>
      <c r="S203" s="126"/>
      <c r="T203" s="126"/>
      <c r="U203" s="126"/>
      <c r="V203" s="126"/>
      <c r="W203" s="126"/>
      <c r="X203" s="126"/>
      <c r="Y203" s="126"/>
      <c r="Z203" s="126"/>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c r="FY203" s="128"/>
      <c r="FZ203" s="128"/>
      <c r="GA203" s="128"/>
      <c r="GB203" s="128"/>
      <c r="GC203" s="128"/>
      <c r="GD203" s="128"/>
      <c r="GE203" s="128"/>
      <c r="GF203" s="128"/>
      <c r="GG203" s="128"/>
      <c r="GH203" s="128"/>
      <c r="GI203" s="128"/>
      <c r="GJ203" s="128"/>
      <c r="GK203" s="128"/>
      <c r="GL203" s="128"/>
      <c r="GM203" s="128"/>
      <c r="GN203" s="128"/>
      <c r="GO203" s="128"/>
      <c r="GP203" s="128"/>
      <c r="GQ203" s="128"/>
      <c r="GR203" s="128"/>
      <c r="GS203" s="128"/>
      <c r="GT203" s="128"/>
      <c r="GU203" s="128"/>
      <c r="GV203" s="128"/>
      <c r="GW203" s="128"/>
    </row>
    <row r="204" spans="7:205" ht="20.100000000000001" customHeight="1">
      <c r="G204" s="126"/>
      <c r="H204" s="126"/>
      <c r="I204" s="126"/>
      <c r="J204" s="126"/>
      <c r="K204" s="126"/>
      <c r="L204" s="126"/>
      <c r="M204" s="126"/>
      <c r="N204" s="126"/>
      <c r="O204" s="126"/>
      <c r="P204" s="126"/>
      <c r="Q204" s="126"/>
      <c r="R204" s="126"/>
      <c r="S204" s="126"/>
      <c r="T204" s="126"/>
      <c r="U204" s="126"/>
      <c r="V204" s="126"/>
      <c r="W204" s="126"/>
      <c r="X204" s="126"/>
      <c r="Y204" s="126"/>
      <c r="Z204" s="126"/>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c r="FY204" s="128"/>
      <c r="FZ204" s="128"/>
      <c r="GA204" s="128"/>
      <c r="GB204" s="128"/>
      <c r="GC204" s="128"/>
      <c r="GD204" s="128"/>
      <c r="GE204" s="128"/>
      <c r="GF204" s="128"/>
      <c r="GG204" s="128"/>
      <c r="GH204" s="128"/>
      <c r="GI204" s="128"/>
      <c r="GJ204" s="128"/>
      <c r="GK204" s="128"/>
      <c r="GL204" s="128"/>
      <c r="GM204" s="128"/>
      <c r="GN204" s="128"/>
      <c r="GO204" s="128"/>
      <c r="GP204" s="128"/>
      <c r="GQ204" s="128"/>
      <c r="GR204" s="128"/>
      <c r="GS204" s="128"/>
      <c r="GT204" s="128"/>
      <c r="GU204" s="128"/>
      <c r="GV204" s="128"/>
      <c r="GW204" s="128"/>
    </row>
    <row r="205" spans="7:205" ht="20.100000000000001" customHeight="1">
      <c r="G205" s="126"/>
      <c r="H205" s="126"/>
      <c r="I205" s="126"/>
      <c r="J205" s="126"/>
      <c r="K205" s="126"/>
      <c r="L205" s="126"/>
      <c r="M205" s="126"/>
      <c r="N205" s="126"/>
      <c r="O205" s="126"/>
      <c r="P205" s="126"/>
      <c r="Q205" s="126"/>
      <c r="R205" s="126"/>
      <c r="S205" s="126"/>
      <c r="T205" s="126"/>
      <c r="U205" s="126"/>
      <c r="V205" s="126"/>
      <c r="W205" s="126"/>
      <c r="X205" s="126"/>
      <c r="Y205" s="126"/>
      <c r="Z205" s="126"/>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c r="FY205" s="128"/>
      <c r="FZ205" s="128"/>
      <c r="GA205" s="128"/>
      <c r="GB205" s="128"/>
      <c r="GC205" s="128"/>
      <c r="GD205" s="128"/>
      <c r="GE205" s="128"/>
      <c r="GF205" s="128"/>
      <c r="GG205" s="128"/>
      <c r="GH205" s="128"/>
      <c r="GI205" s="128"/>
      <c r="GJ205" s="128"/>
      <c r="GK205" s="128"/>
      <c r="GL205" s="128"/>
      <c r="GM205" s="128"/>
      <c r="GN205" s="128"/>
      <c r="GO205" s="128"/>
      <c r="GP205" s="128"/>
      <c r="GQ205" s="128"/>
      <c r="GR205" s="128"/>
      <c r="GS205" s="128"/>
      <c r="GT205" s="128"/>
      <c r="GU205" s="128"/>
      <c r="GV205" s="128"/>
      <c r="GW205" s="128"/>
    </row>
    <row r="206" spans="7:205" ht="20.100000000000001" customHeight="1">
      <c r="G206" s="126"/>
      <c r="H206" s="126"/>
      <c r="I206" s="126"/>
      <c r="J206" s="126"/>
      <c r="K206" s="126"/>
      <c r="L206" s="126"/>
      <c r="M206" s="126"/>
      <c r="N206" s="126"/>
      <c r="O206" s="126"/>
      <c r="P206" s="126"/>
      <c r="Q206" s="126"/>
      <c r="R206" s="126"/>
      <c r="S206" s="126"/>
      <c r="T206" s="126"/>
      <c r="U206" s="126"/>
      <c r="V206" s="126"/>
      <c r="W206" s="126"/>
      <c r="X206" s="126"/>
      <c r="Y206" s="126"/>
      <c r="Z206" s="126"/>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c r="FY206" s="128"/>
      <c r="FZ206" s="128"/>
      <c r="GA206" s="128"/>
      <c r="GB206" s="128"/>
      <c r="GC206" s="128"/>
      <c r="GD206" s="128"/>
      <c r="GE206" s="128"/>
      <c r="GF206" s="128"/>
      <c r="GG206" s="128"/>
      <c r="GH206" s="128"/>
      <c r="GI206" s="128"/>
      <c r="GJ206" s="128"/>
      <c r="GK206" s="128"/>
      <c r="GL206" s="128"/>
      <c r="GM206" s="128"/>
      <c r="GN206" s="128"/>
      <c r="GO206" s="128"/>
      <c r="GP206" s="128"/>
      <c r="GQ206" s="128"/>
      <c r="GR206" s="128"/>
      <c r="GS206" s="128"/>
      <c r="GT206" s="128"/>
      <c r="GU206" s="128"/>
      <c r="GV206" s="128"/>
      <c r="GW206" s="128"/>
    </row>
    <row r="207" spans="7:205" ht="20.100000000000001" customHeight="1">
      <c r="G207" s="126"/>
      <c r="H207" s="126"/>
      <c r="I207" s="126"/>
      <c r="J207" s="126"/>
      <c r="K207" s="126"/>
      <c r="L207" s="126"/>
      <c r="M207" s="126"/>
      <c r="N207" s="126"/>
      <c r="O207" s="126"/>
      <c r="P207" s="126"/>
      <c r="Q207" s="126"/>
      <c r="R207" s="126"/>
      <c r="S207" s="126"/>
      <c r="T207" s="126"/>
      <c r="U207" s="126"/>
      <c r="V207" s="126"/>
      <c r="W207" s="126"/>
      <c r="X207" s="126"/>
      <c r="Y207" s="126"/>
      <c r="Z207" s="126"/>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8"/>
      <c r="EU207" s="128"/>
      <c r="EV207" s="128"/>
      <c r="EW207" s="128"/>
      <c r="EX207" s="128"/>
      <c r="EY207" s="128"/>
      <c r="EZ207" s="128"/>
      <c r="FA207" s="128"/>
      <c r="FB207" s="128"/>
      <c r="FC207" s="128"/>
      <c r="FD207" s="128"/>
      <c r="FE207" s="128"/>
      <c r="FF207" s="128"/>
      <c r="FG207" s="128"/>
      <c r="FH207" s="128"/>
      <c r="FI207" s="128"/>
      <c r="FJ207" s="128"/>
      <c r="FK207" s="128"/>
      <c r="FL207" s="128"/>
      <c r="FM207" s="128"/>
      <c r="FN207" s="128"/>
      <c r="FO207" s="128"/>
      <c r="FP207" s="128"/>
      <c r="FQ207" s="128"/>
      <c r="FR207" s="128"/>
      <c r="FS207" s="128"/>
      <c r="FT207" s="128"/>
      <c r="FU207" s="128"/>
      <c r="FV207" s="128"/>
      <c r="FW207" s="128"/>
      <c r="FX207" s="128"/>
      <c r="FY207" s="128"/>
      <c r="FZ207" s="128"/>
      <c r="GA207" s="128"/>
      <c r="GB207" s="128"/>
      <c r="GC207" s="128"/>
      <c r="GD207" s="128"/>
      <c r="GE207" s="128"/>
      <c r="GF207" s="128"/>
      <c r="GG207" s="128"/>
      <c r="GH207" s="128"/>
      <c r="GI207" s="128"/>
      <c r="GJ207" s="128"/>
      <c r="GK207" s="128"/>
      <c r="GL207" s="128"/>
      <c r="GM207" s="128"/>
      <c r="GN207" s="128"/>
      <c r="GO207" s="128"/>
      <c r="GP207" s="128"/>
      <c r="GQ207" s="128"/>
      <c r="GR207" s="128"/>
      <c r="GS207" s="128"/>
      <c r="GT207" s="128"/>
      <c r="GU207" s="128"/>
      <c r="GV207" s="128"/>
      <c r="GW207" s="128"/>
    </row>
    <row r="208" spans="7:205" ht="20.100000000000001" customHeight="1">
      <c r="G208" s="126"/>
      <c r="H208" s="126"/>
      <c r="I208" s="126"/>
      <c r="J208" s="126"/>
      <c r="K208" s="126"/>
      <c r="L208" s="126"/>
      <c r="M208" s="126"/>
      <c r="N208" s="126"/>
      <c r="O208" s="126"/>
      <c r="P208" s="126"/>
      <c r="Q208" s="126"/>
      <c r="R208" s="126"/>
      <c r="S208" s="126"/>
      <c r="T208" s="126"/>
      <c r="U208" s="126"/>
      <c r="V208" s="126"/>
      <c r="W208" s="126"/>
      <c r="X208" s="126"/>
      <c r="Y208" s="126"/>
      <c r="Z208" s="126"/>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c r="FY208" s="128"/>
      <c r="FZ208" s="128"/>
      <c r="GA208" s="128"/>
      <c r="GB208" s="128"/>
      <c r="GC208" s="128"/>
      <c r="GD208" s="128"/>
      <c r="GE208" s="128"/>
      <c r="GF208" s="128"/>
      <c r="GG208" s="128"/>
      <c r="GH208" s="128"/>
      <c r="GI208" s="128"/>
      <c r="GJ208" s="128"/>
      <c r="GK208" s="128"/>
      <c r="GL208" s="128"/>
      <c r="GM208" s="128"/>
      <c r="GN208" s="128"/>
      <c r="GO208" s="128"/>
      <c r="GP208" s="128"/>
      <c r="GQ208" s="128"/>
      <c r="GR208" s="128"/>
      <c r="GS208" s="128"/>
      <c r="GT208" s="128"/>
      <c r="GU208" s="128"/>
      <c r="GV208" s="128"/>
      <c r="GW208" s="128"/>
    </row>
    <row r="209" spans="7:205" ht="20.100000000000001" customHeight="1">
      <c r="G209" s="126"/>
      <c r="H209" s="126"/>
      <c r="I209" s="126"/>
      <c r="J209" s="126"/>
      <c r="K209" s="126"/>
      <c r="L209" s="126"/>
      <c r="M209" s="126"/>
      <c r="N209" s="126"/>
      <c r="O209" s="126"/>
      <c r="P209" s="126"/>
      <c r="Q209" s="126"/>
      <c r="R209" s="126"/>
      <c r="S209" s="126"/>
      <c r="T209" s="126"/>
      <c r="U209" s="126"/>
      <c r="V209" s="126"/>
      <c r="W209" s="126"/>
      <c r="X209" s="126"/>
      <c r="Y209" s="126"/>
      <c r="Z209" s="126"/>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8"/>
      <c r="CY209" s="128"/>
      <c r="CZ209" s="128"/>
      <c r="DA209" s="128"/>
      <c r="DB209" s="128"/>
      <c r="DC209" s="128"/>
      <c r="DD209" s="128"/>
      <c r="DE209" s="128"/>
      <c r="DF209" s="128"/>
      <c r="DG209" s="128"/>
      <c r="DH209" s="128"/>
      <c r="DI209" s="128"/>
      <c r="DJ209" s="128"/>
      <c r="DK209" s="128"/>
      <c r="DL209" s="128"/>
      <c r="DM209" s="128"/>
      <c r="DN209" s="128"/>
      <c r="DO209" s="128"/>
      <c r="DP209" s="128"/>
      <c r="DQ209" s="128"/>
      <c r="DR209" s="128"/>
      <c r="DS209" s="128"/>
      <c r="DT209" s="128"/>
      <c r="DU209" s="128"/>
      <c r="DV209" s="128"/>
      <c r="DW209" s="128"/>
      <c r="DX209" s="128"/>
      <c r="DY209" s="128"/>
      <c r="DZ209" s="128"/>
      <c r="EA209" s="128"/>
      <c r="EB209" s="128"/>
      <c r="EC209" s="128"/>
      <c r="ED209" s="128"/>
      <c r="EE209" s="128"/>
      <c r="EF209" s="128"/>
      <c r="EG209" s="128"/>
      <c r="EH209" s="128"/>
      <c r="EI209" s="128"/>
      <c r="EJ209" s="128"/>
      <c r="EK209" s="128"/>
      <c r="EL209" s="128"/>
      <c r="EM209" s="128"/>
      <c r="EN209" s="128"/>
      <c r="EO209" s="128"/>
      <c r="EP209" s="128"/>
      <c r="EQ209" s="128"/>
      <c r="ER209" s="128"/>
      <c r="ES209" s="128"/>
      <c r="ET209" s="128"/>
      <c r="EU209" s="128"/>
      <c r="EV209" s="128"/>
      <c r="EW209" s="128"/>
      <c r="EX209" s="128"/>
      <c r="EY209" s="128"/>
      <c r="EZ209" s="128"/>
      <c r="FA209" s="128"/>
      <c r="FB209" s="128"/>
      <c r="FC209" s="128"/>
      <c r="FD209" s="128"/>
      <c r="FE209" s="128"/>
      <c r="FF209" s="128"/>
      <c r="FG209" s="128"/>
      <c r="FH209" s="128"/>
      <c r="FI209" s="128"/>
      <c r="FJ209" s="128"/>
      <c r="FK209" s="128"/>
      <c r="FL209" s="128"/>
      <c r="FM209" s="128"/>
      <c r="FN209" s="128"/>
      <c r="FO209" s="128"/>
      <c r="FP209" s="128"/>
      <c r="FQ209" s="128"/>
      <c r="FR209" s="128"/>
      <c r="FS209" s="128"/>
      <c r="FT209" s="128"/>
      <c r="FU209" s="128"/>
      <c r="FV209" s="128"/>
      <c r="FW209" s="128"/>
      <c r="FX209" s="128"/>
      <c r="FY209" s="128"/>
      <c r="FZ209" s="128"/>
      <c r="GA209" s="128"/>
      <c r="GB209" s="128"/>
      <c r="GC209" s="128"/>
      <c r="GD209" s="128"/>
      <c r="GE209" s="128"/>
      <c r="GF209" s="128"/>
      <c r="GG209" s="128"/>
      <c r="GH209" s="128"/>
      <c r="GI209" s="128"/>
      <c r="GJ209" s="128"/>
      <c r="GK209" s="128"/>
      <c r="GL209" s="128"/>
      <c r="GM209" s="128"/>
      <c r="GN209" s="128"/>
      <c r="GO209" s="128"/>
      <c r="GP209" s="128"/>
      <c r="GQ209" s="128"/>
      <c r="GR209" s="128"/>
      <c r="GS209" s="128"/>
      <c r="GT209" s="128"/>
      <c r="GU209" s="128"/>
      <c r="GV209" s="128"/>
      <c r="GW209" s="128"/>
    </row>
    <row r="210" spans="7:205" ht="20.100000000000001" customHeight="1">
      <c r="G210" s="126"/>
      <c r="H210" s="126"/>
      <c r="I210" s="126"/>
      <c r="J210" s="126"/>
      <c r="K210" s="126"/>
      <c r="L210" s="126"/>
      <c r="M210" s="126"/>
      <c r="N210" s="126"/>
      <c r="O210" s="126"/>
      <c r="P210" s="126"/>
      <c r="Q210" s="126"/>
      <c r="R210" s="126"/>
      <c r="S210" s="126"/>
      <c r="T210" s="126"/>
      <c r="U210" s="126"/>
      <c r="V210" s="126"/>
      <c r="W210" s="126"/>
      <c r="X210" s="126"/>
      <c r="Y210" s="126"/>
      <c r="Z210" s="126"/>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8"/>
      <c r="CY210" s="128"/>
      <c r="CZ210" s="128"/>
      <c r="DA210" s="128"/>
      <c r="DB210" s="128"/>
      <c r="DC210" s="128"/>
      <c r="DD210" s="128"/>
      <c r="DE210" s="128"/>
      <c r="DF210" s="128"/>
      <c r="DG210" s="128"/>
      <c r="DH210" s="128"/>
      <c r="DI210" s="128"/>
      <c r="DJ210" s="128"/>
      <c r="DK210" s="128"/>
      <c r="DL210" s="128"/>
      <c r="DM210" s="128"/>
      <c r="DN210" s="128"/>
      <c r="DO210" s="128"/>
      <c r="DP210" s="128"/>
      <c r="DQ210" s="128"/>
      <c r="DR210" s="128"/>
      <c r="DS210" s="128"/>
      <c r="DT210" s="128"/>
      <c r="DU210" s="128"/>
      <c r="DV210" s="128"/>
      <c r="DW210" s="128"/>
      <c r="DX210" s="128"/>
      <c r="DY210" s="128"/>
      <c r="DZ210" s="128"/>
      <c r="EA210" s="128"/>
      <c r="EB210" s="128"/>
      <c r="EC210" s="128"/>
      <c r="ED210" s="128"/>
      <c r="EE210" s="128"/>
      <c r="EF210" s="128"/>
      <c r="EG210" s="128"/>
      <c r="EH210" s="128"/>
      <c r="EI210" s="128"/>
      <c r="EJ210" s="128"/>
      <c r="EK210" s="128"/>
      <c r="EL210" s="128"/>
      <c r="EM210" s="128"/>
      <c r="EN210" s="128"/>
      <c r="EO210" s="128"/>
      <c r="EP210" s="128"/>
      <c r="EQ210" s="128"/>
      <c r="ER210" s="128"/>
      <c r="ES210" s="128"/>
      <c r="ET210" s="128"/>
      <c r="EU210" s="128"/>
      <c r="EV210" s="128"/>
      <c r="EW210" s="128"/>
      <c r="EX210" s="128"/>
      <c r="EY210" s="128"/>
      <c r="EZ210" s="128"/>
      <c r="FA210" s="128"/>
      <c r="FB210" s="128"/>
      <c r="FC210" s="128"/>
      <c r="FD210" s="128"/>
      <c r="FE210" s="128"/>
      <c r="FF210" s="128"/>
      <c r="FG210" s="128"/>
      <c r="FH210" s="128"/>
      <c r="FI210" s="128"/>
      <c r="FJ210" s="128"/>
      <c r="FK210" s="128"/>
      <c r="FL210" s="128"/>
      <c r="FM210" s="128"/>
      <c r="FN210" s="128"/>
      <c r="FO210" s="128"/>
      <c r="FP210" s="128"/>
      <c r="FQ210" s="128"/>
      <c r="FR210" s="128"/>
      <c r="FS210" s="128"/>
      <c r="FT210" s="128"/>
      <c r="FU210" s="128"/>
      <c r="FV210" s="128"/>
      <c r="FW210" s="128"/>
      <c r="FX210" s="128"/>
      <c r="FY210" s="128"/>
      <c r="FZ210" s="128"/>
      <c r="GA210" s="128"/>
      <c r="GB210" s="128"/>
      <c r="GC210" s="128"/>
      <c r="GD210" s="128"/>
      <c r="GE210" s="128"/>
      <c r="GF210" s="128"/>
      <c r="GG210" s="128"/>
      <c r="GH210" s="128"/>
      <c r="GI210" s="128"/>
      <c r="GJ210" s="128"/>
      <c r="GK210" s="128"/>
      <c r="GL210" s="128"/>
      <c r="GM210" s="128"/>
      <c r="GN210" s="128"/>
      <c r="GO210" s="128"/>
      <c r="GP210" s="128"/>
      <c r="GQ210" s="128"/>
      <c r="GR210" s="128"/>
      <c r="GS210" s="128"/>
      <c r="GT210" s="128"/>
      <c r="GU210" s="128"/>
      <c r="GV210" s="128"/>
      <c r="GW210" s="128"/>
    </row>
    <row r="211" spans="7:205" ht="20.100000000000001" customHeight="1">
      <c r="G211" s="126"/>
      <c r="H211" s="126"/>
      <c r="I211" s="126"/>
      <c r="J211" s="126"/>
      <c r="K211" s="126"/>
      <c r="L211" s="126"/>
      <c r="M211" s="126"/>
      <c r="N211" s="126"/>
      <c r="O211" s="126"/>
      <c r="P211" s="126"/>
      <c r="Q211" s="126"/>
      <c r="R211" s="126"/>
      <c r="S211" s="126"/>
      <c r="T211" s="126"/>
      <c r="U211" s="126"/>
      <c r="V211" s="126"/>
      <c r="W211" s="126"/>
      <c r="X211" s="126"/>
      <c r="Y211" s="126"/>
      <c r="Z211" s="126"/>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8"/>
      <c r="CY211" s="128"/>
      <c r="CZ211" s="128"/>
      <c r="DA211" s="128"/>
      <c r="DB211" s="128"/>
      <c r="DC211" s="128"/>
      <c r="DD211" s="128"/>
      <c r="DE211" s="128"/>
      <c r="DF211" s="128"/>
      <c r="DG211" s="128"/>
      <c r="DH211" s="128"/>
      <c r="DI211" s="128"/>
      <c r="DJ211" s="128"/>
      <c r="DK211" s="128"/>
      <c r="DL211" s="128"/>
      <c r="DM211" s="128"/>
      <c r="DN211" s="128"/>
      <c r="DO211" s="128"/>
      <c r="DP211" s="128"/>
      <c r="DQ211" s="128"/>
      <c r="DR211" s="128"/>
      <c r="DS211" s="128"/>
      <c r="DT211" s="128"/>
      <c r="DU211" s="128"/>
      <c r="DV211" s="128"/>
      <c r="DW211" s="128"/>
      <c r="DX211" s="128"/>
      <c r="DY211" s="128"/>
      <c r="DZ211" s="128"/>
      <c r="EA211" s="128"/>
      <c r="EB211" s="128"/>
      <c r="EC211" s="128"/>
      <c r="ED211" s="128"/>
      <c r="EE211" s="128"/>
      <c r="EF211" s="128"/>
      <c r="EG211" s="128"/>
      <c r="EH211" s="128"/>
      <c r="EI211" s="128"/>
      <c r="EJ211" s="128"/>
      <c r="EK211" s="128"/>
      <c r="EL211" s="128"/>
      <c r="EM211" s="128"/>
      <c r="EN211" s="128"/>
      <c r="EO211" s="128"/>
      <c r="EP211" s="128"/>
      <c r="EQ211" s="128"/>
      <c r="ER211" s="128"/>
      <c r="ES211" s="128"/>
      <c r="ET211" s="128"/>
      <c r="EU211" s="128"/>
      <c r="EV211" s="128"/>
      <c r="EW211" s="128"/>
      <c r="EX211" s="128"/>
      <c r="EY211" s="128"/>
      <c r="EZ211" s="128"/>
      <c r="FA211" s="128"/>
      <c r="FB211" s="128"/>
      <c r="FC211" s="128"/>
      <c r="FD211" s="128"/>
      <c r="FE211" s="128"/>
      <c r="FF211" s="128"/>
      <c r="FG211" s="128"/>
      <c r="FH211" s="128"/>
      <c r="FI211" s="128"/>
      <c r="FJ211" s="128"/>
      <c r="FK211" s="128"/>
      <c r="FL211" s="128"/>
      <c r="FM211" s="128"/>
      <c r="FN211" s="128"/>
      <c r="FO211" s="128"/>
      <c r="FP211" s="128"/>
      <c r="FQ211" s="128"/>
      <c r="FR211" s="128"/>
      <c r="FS211" s="128"/>
      <c r="FT211" s="128"/>
      <c r="FU211" s="128"/>
      <c r="FV211" s="128"/>
      <c r="FW211" s="128"/>
      <c r="FX211" s="128"/>
      <c r="FY211" s="128"/>
      <c r="FZ211" s="128"/>
      <c r="GA211" s="128"/>
      <c r="GB211" s="128"/>
      <c r="GC211" s="128"/>
      <c r="GD211" s="128"/>
      <c r="GE211" s="128"/>
      <c r="GF211" s="128"/>
      <c r="GG211" s="128"/>
      <c r="GH211" s="128"/>
      <c r="GI211" s="128"/>
      <c r="GJ211" s="128"/>
      <c r="GK211" s="128"/>
      <c r="GL211" s="128"/>
      <c r="GM211" s="128"/>
      <c r="GN211" s="128"/>
      <c r="GO211" s="128"/>
      <c r="GP211" s="128"/>
      <c r="GQ211" s="128"/>
      <c r="GR211" s="128"/>
      <c r="GS211" s="128"/>
      <c r="GT211" s="128"/>
      <c r="GU211" s="128"/>
      <c r="GV211" s="128"/>
      <c r="GW211" s="128"/>
    </row>
    <row r="212" spans="7:205" ht="20.100000000000001" customHeight="1">
      <c r="G212" s="126"/>
      <c r="H212" s="126"/>
      <c r="I212" s="126"/>
      <c r="J212" s="126"/>
      <c r="K212" s="126"/>
      <c r="L212" s="126"/>
      <c r="M212" s="126"/>
      <c r="N212" s="126"/>
      <c r="O212" s="126"/>
      <c r="P212" s="126"/>
      <c r="Q212" s="126"/>
      <c r="R212" s="126"/>
      <c r="S212" s="126"/>
      <c r="T212" s="126"/>
      <c r="U212" s="126"/>
      <c r="V212" s="126"/>
      <c r="W212" s="126"/>
      <c r="X212" s="126"/>
      <c r="Y212" s="126"/>
      <c r="Z212" s="126"/>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c r="CU212" s="128"/>
      <c r="CV212" s="128"/>
      <c r="CW212" s="128"/>
      <c r="CX212" s="128"/>
      <c r="CY212" s="128"/>
      <c r="CZ212" s="128"/>
      <c r="DA212" s="128"/>
      <c r="DB212" s="128"/>
      <c r="DC212" s="128"/>
      <c r="DD212" s="128"/>
      <c r="DE212" s="128"/>
      <c r="DF212" s="128"/>
      <c r="DG212" s="128"/>
      <c r="DH212" s="128"/>
      <c r="DI212" s="128"/>
      <c r="DJ212" s="128"/>
      <c r="DK212" s="128"/>
      <c r="DL212" s="128"/>
      <c r="DM212" s="128"/>
      <c r="DN212" s="128"/>
      <c r="DO212" s="128"/>
      <c r="DP212" s="128"/>
      <c r="DQ212" s="128"/>
      <c r="DR212" s="128"/>
      <c r="DS212" s="128"/>
      <c r="DT212" s="128"/>
      <c r="DU212" s="128"/>
      <c r="DV212" s="128"/>
      <c r="DW212" s="128"/>
      <c r="DX212" s="128"/>
      <c r="DY212" s="128"/>
      <c r="DZ212" s="128"/>
      <c r="EA212" s="128"/>
      <c r="EB212" s="128"/>
      <c r="EC212" s="128"/>
      <c r="ED212" s="128"/>
      <c r="EE212" s="128"/>
      <c r="EF212" s="128"/>
      <c r="EG212" s="128"/>
      <c r="EH212" s="128"/>
      <c r="EI212" s="128"/>
      <c r="EJ212" s="128"/>
      <c r="EK212" s="128"/>
      <c r="EL212" s="128"/>
      <c r="EM212" s="128"/>
      <c r="EN212" s="128"/>
      <c r="EO212" s="128"/>
      <c r="EP212" s="128"/>
      <c r="EQ212" s="128"/>
      <c r="ER212" s="128"/>
      <c r="ES212" s="128"/>
      <c r="ET212" s="128"/>
      <c r="EU212" s="128"/>
      <c r="EV212" s="128"/>
      <c r="EW212" s="128"/>
      <c r="EX212" s="128"/>
      <c r="EY212" s="128"/>
      <c r="EZ212" s="128"/>
      <c r="FA212" s="128"/>
      <c r="FB212" s="128"/>
      <c r="FC212" s="128"/>
      <c r="FD212" s="128"/>
      <c r="FE212" s="128"/>
      <c r="FF212" s="128"/>
      <c r="FG212" s="128"/>
      <c r="FH212" s="128"/>
      <c r="FI212" s="128"/>
      <c r="FJ212" s="128"/>
      <c r="FK212" s="128"/>
      <c r="FL212" s="128"/>
      <c r="FM212" s="128"/>
      <c r="FN212" s="128"/>
      <c r="FO212" s="128"/>
      <c r="FP212" s="128"/>
      <c r="FQ212" s="128"/>
      <c r="FR212" s="128"/>
      <c r="FS212" s="128"/>
      <c r="FT212" s="128"/>
      <c r="FU212" s="128"/>
      <c r="FV212" s="128"/>
      <c r="FW212" s="128"/>
      <c r="FX212" s="128"/>
      <c r="FY212" s="128"/>
      <c r="FZ212" s="128"/>
      <c r="GA212" s="128"/>
      <c r="GB212" s="128"/>
      <c r="GC212" s="128"/>
      <c r="GD212" s="128"/>
      <c r="GE212" s="128"/>
      <c r="GF212" s="128"/>
      <c r="GG212" s="128"/>
      <c r="GH212" s="128"/>
      <c r="GI212" s="128"/>
      <c r="GJ212" s="128"/>
      <c r="GK212" s="128"/>
      <c r="GL212" s="128"/>
      <c r="GM212" s="128"/>
      <c r="GN212" s="128"/>
      <c r="GO212" s="128"/>
      <c r="GP212" s="128"/>
      <c r="GQ212" s="128"/>
      <c r="GR212" s="128"/>
      <c r="GS212" s="128"/>
      <c r="GT212" s="128"/>
      <c r="GU212" s="128"/>
      <c r="GV212" s="128"/>
      <c r="GW212" s="128"/>
    </row>
    <row r="213" spans="7:205" ht="20.100000000000001" customHeight="1">
      <c r="G213" s="126"/>
      <c r="H213" s="126"/>
      <c r="I213" s="126"/>
      <c r="J213" s="126"/>
      <c r="K213" s="126"/>
      <c r="L213" s="126"/>
      <c r="M213" s="126"/>
      <c r="N213" s="126"/>
      <c r="O213" s="126"/>
      <c r="P213" s="126"/>
      <c r="Q213" s="126"/>
      <c r="R213" s="126"/>
      <c r="S213" s="126"/>
      <c r="T213" s="126"/>
      <c r="U213" s="126"/>
      <c r="V213" s="126"/>
      <c r="W213" s="126"/>
      <c r="X213" s="126"/>
      <c r="Y213" s="126"/>
      <c r="Z213" s="126"/>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8"/>
      <c r="CW213" s="128"/>
      <c r="CX213" s="128"/>
      <c r="CY213" s="128"/>
      <c r="CZ213" s="128"/>
      <c r="DA213" s="128"/>
      <c r="DB213" s="128"/>
      <c r="DC213" s="128"/>
      <c r="DD213" s="128"/>
      <c r="DE213" s="128"/>
      <c r="DF213" s="128"/>
      <c r="DG213" s="128"/>
      <c r="DH213" s="128"/>
      <c r="DI213" s="128"/>
      <c r="DJ213" s="128"/>
      <c r="DK213" s="128"/>
      <c r="DL213" s="128"/>
      <c r="DM213" s="128"/>
      <c r="DN213" s="128"/>
      <c r="DO213" s="128"/>
      <c r="DP213" s="128"/>
      <c r="DQ213" s="128"/>
      <c r="DR213" s="128"/>
      <c r="DS213" s="128"/>
      <c r="DT213" s="128"/>
      <c r="DU213" s="128"/>
      <c r="DV213" s="128"/>
      <c r="DW213" s="128"/>
      <c r="DX213" s="128"/>
      <c r="DY213" s="128"/>
      <c r="DZ213" s="128"/>
      <c r="EA213" s="128"/>
      <c r="EB213" s="128"/>
      <c r="EC213" s="128"/>
      <c r="ED213" s="128"/>
      <c r="EE213" s="128"/>
      <c r="EF213" s="128"/>
      <c r="EG213" s="128"/>
      <c r="EH213" s="128"/>
      <c r="EI213" s="128"/>
      <c r="EJ213" s="128"/>
      <c r="EK213" s="128"/>
      <c r="EL213" s="128"/>
      <c r="EM213" s="128"/>
      <c r="EN213" s="128"/>
      <c r="EO213" s="128"/>
      <c r="EP213" s="128"/>
      <c r="EQ213" s="128"/>
      <c r="ER213" s="128"/>
      <c r="ES213" s="128"/>
      <c r="ET213" s="128"/>
      <c r="EU213" s="128"/>
      <c r="EV213" s="128"/>
      <c r="EW213" s="128"/>
      <c r="EX213" s="128"/>
      <c r="EY213" s="128"/>
      <c r="EZ213" s="128"/>
      <c r="FA213" s="128"/>
      <c r="FB213" s="128"/>
      <c r="FC213" s="128"/>
      <c r="FD213" s="128"/>
      <c r="FE213" s="128"/>
      <c r="FF213" s="128"/>
      <c r="FG213" s="128"/>
      <c r="FH213" s="128"/>
      <c r="FI213" s="128"/>
      <c r="FJ213" s="128"/>
      <c r="FK213" s="128"/>
      <c r="FL213" s="128"/>
      <c r="FM213" s="128"/>
      <c r="FN213" s="128"/>
      <c r="FO213" s="128"/>
      <c r="FP213" s="128"/>
      <c r="FQ213" s="128"/>
      <c r="FR213" s="128"/>
      <c r="FS213" s="128"/>
      <c r="FT213" s="128"/>
      <c r="FU213" s="128"/>
      <c r="FV213" s="128"/>
      <c r="FW213" s="128"/>
      <c r="FX213" s="128"/>
      <c r="FY213" s="128"/>
      <c r="FZ213" s="128"/>
      <c r="GA213" s="128"/>
      <c r="GB213" s="128"/>
      <c r="GC213" s="128"/>
      <c r="GD213" s="128"/>
      <c r="GE213" s="128"/>
      <c r="GF213" s="128"/>
      <c r="GG213" s="128"/>
      <c r="GH213" s="128"/>
      <c r="GI213" s="128"/>
      <c r="GJ213" s="128"/>
      <c r="GK213" s="128"/>
      <c r="GL213" s="128"/>
      <c r="GM213" s="128"/>
      <c r="GN213" s="128"/>
      <c r="GO213" s="128"/>
      <c r="GP213" s="128"/>
      <c r="GQ213" s="128"/>
      <c r="GR213" s="128"/>
      <c r="GS213" s="128"/>
      <c r="GT213" s="128"/>
      <c r="GU213" s="128"/>
      <c r="GV213" s="128"/>
      <c r="GW213" s="128"/>
    </row>
    <row r="214" spans="7:205" ht="20.100000000000001" customHeight="1">
      <c r="G214" s="126"/>
      <c r="H214" s="126"/>
      <c r="I214" s="126"/>
      <c r="J214" s="126"/>
      <c r="K214" s="126"/>
      <c r="L214" s="126"/>
      <c r="M214" s="126"/>
      <c r="N214" s="126"/>
      <c r="O214" s="126"/>
      <c r="P214" s="126"/>
      <c r="Q214" s="126"/>
      <c r="R214" s="126"/>
      <c r="S214" s="126"/>
      <c r="T214" s="126"/>
      <c r="U214" s="126"/>
      <c r="V214" s="126"/>
      <c r="W214" s="126"/>
      <c r="X214" s="126"/>
      <c r="Y214" s="126"/>
      <c r="Z214" s="126"/>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c r="DK214" s="128"/>
      <c r="DL214" s="128"/>
      <c r="DM214" s="128"/>
      <c r="DN214" s="128"/>
      <c r="DO214" s="128"/>
      <c r="DP214" s="128"/>
      <c r="DQ214" s="128"/>
      <c r="DR214" s="128"/>
      <c r="DS214" s="128"/>
      <c r="DT214" s="128"/>
      <c r="DU214" s="128"/>
      <c r="DV214" s="128"/>
      <c r="DW214" s="128"/>
      <c r="DX214" s="128"/>
      <c r="DY214" s="128"/>
      <c r="DZ214" s="128"/>
      <c r="EA214" s="128"/>
      <c r="EB214" s="128"/>
      <c r="EC214" s="128"/>
      <c r="ED214" s="128"/>
      <c r="EE214" s="128"/>
      <c r="EF214" s="128"/>
      <c r="EG214" s="128"/>
      <c r="EH214" s="128"/>
      <c r="EI214" s="128"/>
      <c r="EJ214" s="128"/>
      <c r="EK214" s="128"/>
      <c r="EL214" s="128"/>
      <c r="EM214" s="128"/>
      <c r="EN214" s="128"/>
      <c r="EO214" s="128"/>
      <c r="EP214" s="128"/>
      <c r="EQ214" s="128"/>
      <c r="ER214" s="128"/>
      <c r="ES214" s="128"/>
      <c r="ET214" s="128"/>
      <c r="EU214" s="128"/>
      <c r="EV214" s="128"/>
      <c r="EW214" s="128"/>
      <c r="EX214" s="128"/>
      <c r="EY214" s="128"/>
      <c r="EZ214" s="128"/>
      <c r="FA214" s="128"/>
      <c r="FB214" s="128"/>
      <c r="FC214" s="128"/>
      <c r="FD214" s="128"/>
      <c r="FE214" s="128"/>
      <c r="FF214" s="128"/>
      <c r="FG214" s="128"/>
      <c r="FH214" s="128"/>
      <c r="FI214" s="128"/>
      <c r="FJ214" s="128"/>
      <c r="FK214" s="128"/>
      <c r="FL214" s="128"/>
      <c r="FM214" s="128"/>
      <c r="FN214" s="128"/>
      <c r="FO214" s="128"/>
      <c r="FP214" s="128"/>
      <c r="FQ214" s="128"/>
      <c r="FR214" s="128"/>
      <c r="FS214" s="128"/>
      <c r="FT214" s="128"/>
      <c r="FU214" s="128"/>
      <c r="FV214" s="128"/>
      <c r="FW214" s="128"/>
      <c r="FX214" s="128"/>
      <c r="FY214" s="128"/>
      <c r="FZ214" s="128"/>
      <c r="GA214" s="128"/>
      <c r="GB214" s="128"/>
      <c r="GC214" s="128"/>
      <c r="GD214" s="128"/>
      <c r="GE214" s="128"/>
      <c r="GF214" s="128"/>
      <c r="GG214" s="128"/>
      <c r="GH214" s="128"/>
      <c r="GI214" s="128"/>
      <c r="GJ214" s="128"/>
      <c r="GK214" s="128"/>
      <c r="GL214" s="128"/>
      <c r="GM214" s="128"/>
      <c r="GN214" s="128"/>
      <c r="GO214" s="128"/>
      <c r="GP214" s="128"/>
      <c r="GQ214" s="128"/>
      <c r="GR214" s="128"/>
      <c r="GS214" s="128"/>
      <c r="GT214" s="128"/>
      <c r="GU214" s="128"/>
      <c r="GV214" s="128"/>
      <c r="GW214" s="128"/>
    </row>
    <row r="215" spans="7:205" ht="20.100000000000001" customHeight="1">
      <c r="G215" s="126"/>
      <c r="H215" s="126"/>
      <c r="I215" s="126"/>
      <c r="J215" s="126"/>
      <c r="K215" s="126"/>
      <c r="L215" s="126"/>
      <c r="M215" s="126"/>
      <c r="N215" s="126"/>
      <c r="O215" s="126"/>
      <c r="P215" s="126"/>
      <c r="Q215" s="126"/>
      <c r="R215" s="126"/>
      <c r="S215" s="126"/>
      <c r="T215" s="126"/>
      <c r="U215" s="126"/>
      <c r="V215" s="126"/>
      <c r="W215" s="126"/>
      <c r="X215" s="126"/>
      <c r="Y215" s="126"/>
      <c r="Z215" s="126"/>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c r="FY215" s="128"/>
      <c r="FZ215" s="128"/>
      <c r="GA215" s="128"/>
      <c r="GB215" s="128"/>
      <c r="GC215" s="128"/>
      <c r="GD215" s="128"/>
      <c r="GE215" s="128"/>
      <c r="GF215" s="128"/>
      <c r="GG215" s="128"/>
      <c r="GH215" s="128"/>
      <c r="GI215" s="128"/>
      <c r="GJ215" s="128"/>
      <c r="GK215" s="128"/>
      <c r="GL215" s="128"/>
      <c r="GM215" s="128"/>
      <c r="GN215" s="128"/>
      <c r="GO215" s="128"/>
      <c r="GP215" s="128"/>
      <c r="GQ215" s="128"/>
      <c r="GR215" s="128"/>
      <c r="GS215" s="128"/>
      <c r="GT215" s="128"/>
      <c r="GU215" s="128"/>
      <c r="GV215" s="128"/>
      <c r="GW215" s="128"/>
    </row>
    <row r="216" spans="7:205" ht="20.100000000000001" customHeight="1">
      <c r="G216" s="126"/>
      <c r="H216" s="126"/>
      <c r="I216" s="126"/>
      <c r="J216" s="126"/>
      <c r="K216" s="126"/>
      <c r="L216" s="126"/>
      <c r="M216" s="126"/>
      <c r="N216" s="126"/>
      <c r="O216" s="126"/>
      <c r="P216" s="126"/>
      <c r="Q216" s="126"/>
      <c r="R216" s="126"/>
      <c r="S216" s="126"/>
      <c r="T216" s="126"/>
      <c r="U216" s="126"/>
      <c r="V216" s="126"/>
      <c r="W216" s="126"/>
      <c r="X216" s="126"/>
      <c r="Y216" s="126"/>
      <c r="Z216" s="126"/>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c r="FY216" s="128"/>
      <c r="FZ216" s="128"/>
      <c r="GA216" s="128"/>
      <c r="GB216" s="128"/>
      <c r="GC216" s="128"/>
      <c r="GD216" s="128"/>
      <c r="GE216" s="128"/>
      <c r="GF216" s="128"/>
      <c r="GG216" s="128"/>
      <c r="GH216" s="128"/>
      <c r="GI216" s="128"/>
      <c r="GJ216" s="128"/>
      <c r="GK216" s="128"/>
      <c r="GL216" s="128"/>
      <c r="GM216" s="128"/>
      <c r="GN216" s="128"/>
      <c r="GO216" s="128"/>
      <c r="GP216" s="128"/>
      <c r="GQ216" s="128"/>
      <c r="GR216" s="128"/>
      <c r="GS216" s="128"/>
      <c r="GT216" s="128"/>
      <c r="GU216" s="128"/>
      <c r="GV216" s="128"/>
      <c r="GW216" s="128"/>
    </row>
    <row r="217" spans="7:205" ht="20.100000000000001" customHeight="1">
      <c r="G217" s="126"/>
      <c r="H217" s="126"/>
      <c r="I217" s="126"/>
      <c r="J217" s="126"/>
      <c r="K217" s="126"/>
      <c r="L217" s="126"/>
      <c r="M217" s="126"/>
      <c r="N217" s="126"/>
      <c r="O217" s="126"/>
      <c r="P217" s="126"/>
      <c r="Q217" s="126"/>
      <c r="R217" s="126"/>
      <c r="S217" s="126"/>
      <c r="T217" s="126"/>
      <c r="U217" s="126"/>
      <c r="V217" s="126"/>
      <c r="W217" s="126"/>
      <c r="X217" s="126"/>
      <c r="Y217" s="126"/>
      <c r="Z217" s="126"/>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c r="FY217" s="128"/>
      <c r="FZ217" s="128"/>
      <c r="GA217" s="128"/>
      <c r="GB217" s="128"/>
      <c r="GC217" s="128"/>
      <c r="GD217" s="128"/>
      <c r="GE217" s="128"/>
      <c r="GF217" s="128"/>
      <c r="GG217" s="128"/>
      <c r="GH217" s="128"/>
      <c r="GI217" s="128"/>
      <c r="GJ217" s="128"/>
      <c r="GK217" s="128"/>
      <c r="GL217" s="128"/>
      <c r="GM217" s="128"/>
      <c r="GN217" s="128"/>
      <c r="GO217" s="128"/>
      <c r="GP217" s="128"/>
      <c r="GQ217" s="128"/>
      <c r="GR217" s="128"/>
      <c r="GS217" s="128"/>
      <c r="GT217" s="128"/>
      <c r="GU217" s="128"/>
      <c r="GV217" s="128"/>
      <c r="GW217" s="128"/>
    </row>
    <row r="218" spans="7:205" ht="20.100000000000001" customHeight="1">
      <c r="G218" s="126"/>
      <c r="H218" s="126"/>
      <c r="I218" s="126"/>
      <c r="J218" s="126"/>
      <c r="K218" s="126"/>
      <c r="L218" s="126"/>
      <c r="M218" s="126"/>
      <c r="N218" s="126"/>
      <c r="O218" s="126"/>
      <c r="P218" s="126"/>
      <c r="Q218" s="126"/>
      <c r="R218" s="126"/>
      <c r="S218" s="126"/>
      <c r="T218" s="126"/>
      <c r="U218" s="126"/>
      <c r="V218" s="126"/>
      <c r="W218" s="126"/>
      <c r="X218" s="126"/>
      <c r="Y218" s="126"/>
      <c r="Z218" s="126"/>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128"/>
      <c r="FF218" s="128"/>
      <c r="FG218" s="128"/>
      <c r="FH218" s="128"/>
      <c r="FI218" s="128"/>
      <c r="FJ218" s="128"/>
      <c r="FK218" s="128"/>
      <c r="FL218" s="128"/>
      <c r="FM218" s="128"/>
      <c r="FN218" s="128"/>
      <c r="FO218" s="128"/>
      <c r="FP218" s="128"/>
      <c r="FQ218" s="128"/>
      <c r="FR218" s="128"/>
      <c r="FS218" s="128"/>
      <c r="FT218" s="128"/>
      <c r="FU218" s="128"/>
      <c r="FV218" s="128"/>
      <c r="FW218" s="128"/>
      <c r="FX218" s="128"/>
      <c r="FY218" s="128"/>
      <c r="FZ218" s="128"/>
      <c r="GA218" s="128"/>
      <c r="GB218" s="128"/>
      <c r="GC218" s="128"/>
      <c r="GD218" s="128"/>
      <c r="GE218" s="128"/>
      <c r="GF218" s="128"/>
      <c r="GG218" s="128"/>
      <c r="GH218" s="128"/>
      <c r="GI218" s="128"/>
      <c r="GJ218" s="128"/>
      <c r="GK218" s="128"/>
      <c r="GL218" s="128"/>
      <c r="GM218" s="128"/>
      <c r="GN218" s="128"/>
      <c r="GO218" s="128"/>
      <c r="GP218" s="128"/>
      <c r="GQ218" s="128"/>
      <c r="GR218" s="128"/>
      <c r="GS218" s="128"/>
      <c r="GT218" s="128"/>
      <c r="GU218" s="128"/>
      <c r="GV218" s="128"/>
      <c r="GW218" s="128"/>
    </row>
    <row r="219" spans="7:205" ht="20.100000000000001" customHeight="1">
      <c r="G219" s="126"/>
      <c r="H219" s="126"/>
      <c r="I219" s="126"/>
      <c r="J219" s="126"/>
      <c r="K219" s="126"/>
      <c r="L219" s="126"/>
      <c r="M219" s="126"/>
      <c r="N219" s="126"/>
      <c r="O219" s="126"/>
      <c r="P219" s="126"/>
      <c r="Q219" s="126"/>
      <c r="R219" s="126"/>
      <c r="S219" s="126"/>
      <c r="T219" s="126"/>
      <c r="U219" s="126"/>
      <c r="V219" s="126"/>
      <c r="W219" s="126"/>
      <c r="X219" s="126"/>
      <c r="Y219" s="126"/>
      <c r="Z219" s="126"/>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c r="FY219" s="128"/>
      <c r="FZ219" s="128"/>
      <c r="GA219" s="128"/>
      <c r="GB219" s="128"/>
      <c r="GC219" s="128"/>
      <c r="GD219" s="128"/>
      <c r="GE219" s="128"/>
      <c r="GF219" s="128"/>
      <c r="GG219" s="128"/>
      <c r="GH219" s="128"/>
      <c r="GI219" s="128"/>
      <c r="GJ219" s="128"/>
      <c r="GK219" s="128"/>
      <c r="GL219" s="128"/>
      <c r="GM219" s="128"/>
      <c r="GN219" s="128"/>
      <c r="GO219" s="128"/>
      <c r="GP219" s="128"/>
      <c r="GQ219" s="128"/>
      <c r="GR219" s="128"/>
      <c r="GS219" s="128"/>
      <c r="GT219" s="128"/>
      <c r="GU219" s="128"/>
      <c r="GV219" s="128"/>
      <c r="GW219" s="128"/>
    </row>
  </sheetData>
  <sheetProtection algorithmName="SHA-512" hashValue="UpF2cHkB57h9z8p0Q4OreS2lLJ9mPyA2dVgQj+XoeRPzFYbSjgPxtuFvbRh8zji+sftPcwVvCkkTacZh7kuQ0g==" saltValue="I+KMs6DtKPwWTlZ9teJcAQ==" spinCount="100000" sheet="1" objects="1" scenarios="1"/>
  <mergeCells count="3">
    <mergeCell ref="B2:F2"/>
    <mergeCell ref="B4:F4"/>
    <mergeCell ref="B21:E22"/>
  </mergeCells>
  <hyperlinks>
    <hyperlink ref="B18" location="'1B'!A1" tooltip="Reken zelf!" display="} Klik hier" xr:uid="{F6E25356-F1A6-4818-B692-A99684EA9969}"/>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D4CCD-5BE6-4F9F-AFB5-3A021B7926C3}">
  <sheetPr codeName="Blad3">
    <tabColor theme="6" tint="0.79998168889431442"/>
    <pageSetUpPr autoPageBreaks="0" fitToPage="1"/>
  </sheetPr>
  <dimension ref="A1:T41"/>
  <sheetViews>
    <sheetView showGridLines="0" showRowColHeaders="0" zoomScaleNormal="100" workbookViewId="0"/>
  </sheetViews>
  <sheetFormatPr defaultColWidth="9.140625" defaultRowHeight="15.95" customHeight="1"/>
  <cols>
    <col min="1" max="1" width="5.7109375" style="8" customWidth="1"/>
    <col min="2" max="2" width="30.28515625" style="8" customWidth="1"/>
    <col min="3" max="3" width="18.7109375" style="8" customWidth="1"/>
    <col min="4" max="4" width="21.42578125" style="8" customWidth="1"/>
    <col min="5" max="5" width="18.140625" style="8" customWidth="1"/>
    <col min="6" max="7" width="21.5703125" style="8" customWidth="1"/>
    <col min="8" max="8" width="5.7109375" style="8" customWidth="1"/>
    <col min="9" max="43" width="5.7109375" style="9" customWidth="1"/>
    <col min="44" max="16384" width="9.140625" style="9"/>
  </cols>
  <sheetData>
    <row r="1" spans="2:20" ht="15.95" customHeight="1" thickBot="1"/>
    <row r="2" spans="2:20" ht="30" customHeight="1" thickBot="1">
      <c r="B2" s="221" t="s">
        <v>255</v>
      </c>
      <c r="C2" s="221"/>
      <c r="D2" s="221"/>
      <c r="E2" s="221"/>
      <c r="F2" s="221"/>
      <c r="G2" s="221"/>
      <c r="I2" s="1" t="s">
        <v>0</v>
      </c>
      <c r="J2" s="2" t="s">
        <v>1</v>
      </c>
      <c r="K2" s="3" t="s">
        <v>2</v>
      </c>
      <c r="L2" s="3" t="s">
        <v>3</v>
      </c>
    </row>
    <row r="3" spans="2:20" ht="15.95" customHeight="1">
      <c r="G3" s="62"/>
      <c r="I3" s="63"/>
      <c r="J3" s="63"/>
      <c r="K3" s="63"/>
      <c r="L3" s="63"/>
    </row>
    <row r="4" spans="2:20" ht="15.95" customHeight="1">
      <c r="B4" s="177" t="s">
        <v>77</v>
      </c>
      <c r="C4" s="16"/>
      <c r="D4" s="5"/>
      <c r="E4" s="5"/>
      <c r="F4" s="5"/>
      <c r="I4" s="64"/>
      <c r="J4" s="64"/>
      <c r="K4" s="64"/>
      <c r="L4" s="64"/>
      <c r="M4" s="12"/>
      <c r="N4" s="12"/>
      <c r="O4" s="12"/>
      <c r="P4" s="12"/>
      <c r="Q4" s="12"/>
      <c r="R4" s="8"/>
      <c r="S4" s="8"/>
      <c r="T4" s="8"/>
    </row>
    <row r="5" spans="2:20" ht="15.95" hidden="1" customHeight="1">
      <c r="B5" s="177"/>
      <c r="C5" s="16"/>
      <c r="D5" s="5"/>
      <c r="E5" s="5"/>
      <c r="F5" s="5"/>
      <c r="I5" s="64"/>
      <c r="J5" s="64"/>
      <c r="K5" s="64"/>
      <c r="L5" s="64"/>
      <c r="M5" s="12"/>
      <c r="N5" s="12"/>
      <c r="O5" s="12"/>
      <c r="P5" s="12"/>
      <c r="Q5" s="12"/>
      <c r="R5" s="8"/>
      <c r="S5" s="8"/>
      <c r="T5" s="8"/>
    </row>
    <row r="6" spans="2:20" ht="15.95" customHeight="1">
      <c r="B6" s="10" t="s">
        <v>6</v>
      </c>
      <c r="C6" s="10"/>
      <c r="D6" s="5"/>
      <c r="E6" s="5"/>
      <c r="F6" s="5"/>
      <c r="I6" s="64"/>
      <c r="J6" s="64"/>
      <c r="K6" s="64"/>
      <c r="L6" s="64"/>
      <c r="M6" s="12"/>
      <c r="N6" s="12"/>
      <c r="O6" s="12"/>
      <c r="P6" s="12"/>
      <c r="Q6" s="12"/>
      <c r="R6" s="8"/>
      <c r="S6" s="8"/>
      <c r="T6" s="8"/>
    </row>
    <row r="7" spans="2:20" ht="15.95" customHeight="1">
      <c r="B7" s="4"/>
      <c r="C7" s="4"/>
      <c r="D7" s="5"/>
      <c r="E7" s="5"/>
      <c r="F7" s="5"/>
      <c r="I7" s="64"/>
      <c r="J7" s="64"/>
      <c r="K7" s="64"/>
      <c r="L7" s="64"/>
      <c r="M7" s="12"/>
      <c r="N7" s="12"/>
      <c r="O7" s="12"/>
      <c r="P7" s="12"/>
      <c r="Q7" s="12"/>
      <c r="R7" s="8"/>
      <c r="S7" s="8"/>
      <c r="T7" s="8"/>
    </row>
    <row r="8" spans="2:20" ht="15.95" customHeight="1">
      <c r="B8" s="10" t="s">
        <v>20</v>
      </c>
      <c r="C8" s="10"/>
      <c r="D8" s="5"/>
      <c r="E8" s="5"/>
      <c r="F8" s="5"/>
      <c r="G8" s="191"/>
      <c r="I8" s="64"/>
      <c r="J8" s="64"/>
      <c r="K8" s="64"/>
      <c r="L8" s="64"/>
      <c r="M8" s="12"/>
      <c r="N8" s="12"/>
      <c r="O8" s="12"/>
      <c r="P8" s="12"/>
      <c r="Q8" s="12"/>
      <c r="R8" s="8"/>
      <c r="S8" s="8"/>
      <c r="T8" s="8"/>
    </row>
    <row r="9" spans="2:20" ht="15.95" customHeight="1">
      <c r="B9" s="10" t="s">
        <v>75</v>
      </c>
      <c r="C9" s="10"/>
      <c r="D9" s="28"/>
      <c r="E9" s="28"/>
      <c r="F9" s="28"/>
      <c r="G9" s="191">
        <v>0</v>
      </c>
      <c r="I9" s="81" t="s">
        <v>1</v>
      </c>
      <c r="J9" s="64"/>
      <c r="K9" s="64"/>
      <c r="L9" s="64"/>
      <c r="M9" s="12"/>
      <c r="N9" s="12"/>
      <c r="O9" s="12"/>
      <c r="P9" s="12"/>
      <c r="Q9" s="12"/>
      <c r="R9" s="8"/>
      <c r="S9" s="8"/>
      <c r="T9" s="8"/>
    </row>
    <row r="10" spans="2:20" ht="15.95" customHeight="1">
      <c r="B10" s="10" t="s">
        <v>71</v>
      </c>
      <c r="C10" s="10"/>
      <c r="D10" s="10"/>
      <c r="E10" s="10"/>
      <c r="F10" s="10"/>
      <c r="G10" s="178">
        <v>0</v>
      </c>
      <c r="I10" s="81" t="s">
        <v>1</v>
      </c>
      <c r="J10" s="64"/>
      <c r="K10" s="64"/>
      <c r="L10" s="64"/>
      <c r="M10" s="12"/>
      <c r="N10" s="12"/>
      <c r="O10" s="12"/>
      <c r="P10" s="12"/>
      <c r="Q10" s="12"/>
      <c r="R10" s="8"/>
      <c r="S10" s="8"/>
      <c r="T10" s="8"/>
    </row>
    <row r="11" spans="2:20" ht="15.95" customHeight="1">
      <c r="B11" s="10" t="s">
        <v>270</v>
      </c>
      <c r="C11" s="10"/>
      <c r="D11" s="10"/>
      <c r="E11" s="10"/>
      <c r="F11" s="10"/>
      <c r="G11" s="192">
        <v>43831</v>
      </c>
      <c r="I11" s="64"/>
      <c r="J11" s="64"/>
      <c r="K11" s="64"/>
      <c r="L11" s="64"/>
      <c r="M11" s="12"/>
      <c r="N11" s="12"/>
      <c r="O11" s="12"/>
      <c r="P11" s="12"/>
      <c r="Q11" s="12"/>
      <c r="R11" s="8"/>
      <c r="S11" s="8"/>
      <c r="T11" s="8"/>
    </row>
    <row r="12" spans="2:20" ht="15.95" customHeight="1">
      <c r="B12" s="10" t="s">
        <v>72</v>
      </c>
      <c r="C12" s="10"/>
      <c r="D12" s="10"/>
      <c r="E12" s="10"/>
      <c r="F12" s="10"/>
      <c r="G12" s="192">
        <v>44197</v>
      </c>
      <c r="I12" s="64"/>
      <c r="J12" s="64"/>
      <c r="K12" s="64"/>
      <c r="L12" s="64"/>
      <c r="M12" s="12"/>
      <c r="N12" s="12"/>
      <c r="O12" s="12"/>
      <c r="P12" s="12"/>
      <c r="Q12" s="12"/>
      <c r="R12" s="8"/>
      <c r="S12" s="8"/>
      <c r="T12" s="8"/>
    </row>
    <row r="13" spans="2:20" ht="15.95" customHeight="1">
      <c r="B13" s="10" t="s">
        <v>73</v>
      </c>
      <c r="C13" s="10"/>
      <c r="D13" s="10"/>
      <c r="E13" s="10"/>
      <c r="F13" s="10"/>
      <c r="G13" s="192"/>
      <c r="I13" s="64"/>
      <c r="J13" s="64"/>
      <c r="K13" s="64"/>
      <c r="L13" s="64"/>
      <c r="M13" s="12"/>
      <c r="N13" s="12"/>
      <c r="O13" s="12"/>
      <c r="P13" s="12"/>
      <c r="Q13" s="12"/>
      <c r="R13" s="8"/>
      <c r="S13" s="8"/>
      <c r="T13" s="8"/>
    </row>
    <row r="14" spans="2:20" ht="15.95" customHeight="1">
      <c r="B14" s="10" t="s">
        <v>245</v>
      </c>
      <c r="C14" s="10"/>
      <c r="D14" s="10"/>
      <c r="E14" s="10"/>
      <c r="F14" s="10"/>
      <c r="G14" s="178"/>
      <c r="I14" s="64"/>
      <c r="J14" s="64"/>
      <c r="K14" s="64"/>
      <c r="L14" s="64"/>
      <c r="M14" s="12"/>
      <c r="N14" s="12"/>
      <c r="O14" s="12"/>
      <c r="P14" s="12"/>
      <c r="Q14" s="12"/>
      <c r="R14" s="8"/>
      <c r="S14" s="8"/>
      <c r="T14" s="8"/>
    </row>
    <row r="15" spans="2:20" ht="15.95" customHeight="1">
      <c r="B15" s="10"/>
      <c r="C15" s="10"/>
      <c r="D15" s="9"/>
      <c r="E15" s="9"/>
      <c r="F15" s="9"/>
      <c r="G15" s="10"/>
      <c r="I15" s="64"/>
      <c r="J15" s="64"/>
      <c r="K15" s="64"/>
      <c r="L15" s="64"/>
      <c r="M15" s="12"/>
      <c r="N15" s="12"/>
      <c r="O15" s="12"/>
      <c r="P15" s="12"/>
      <c r="Q15" s="12"/>
      <c r="R15" s="8"/>
      <c r="S15" s="8"/>
      <c r="T15" s="8"/>
    </row>
    <row r="16" spans="2:20" ht="15.95" customHeight="1">
      <c r="B16" s="177" t="s">
        <v>74</v>
      </c>
      <c r="C16" s="16"/>
      <c r="D16" s="61"/>
      <c r="E16" s="61"/>
      <c r="F16" s="61"/>
      <c r="G16" s="61"/>
      <c r="I16" s="64"/>
      <c r="J16" s="64"/>
      <c r="K16" s="64"/>
      <c r="L16" s="64"/>
      <c r="M16" s="12"/>
      <c r="N16" s="12"/>
      <c r="O16" s="12"/>
      <c r="P16" s="12"/>
      <c r="Q16" s="12"/>
      <c r="R16" s="8"/>
      <c r="S16" s="8"/>
      <c r="T16" s="8"/>
    </row>
    <row r="17" spans="2:20" ht="15.95" customHeight="1">
      <c r="B17" s="10" t="s">
        <v>19</v>
      </c>
      <c r="C17" s="10"/>
      <c r="D17" s="61"/>
      <c r="E17" s="61"/>
      <c r="F17" s="61"/>
      <c r="G17" s="72">
        <f>+calcB!P23</f>
        <v>0.04</v>
      </c>
      <c r="I17" s="65"/>
      <c r="J17" s="66" t="b">
        <v>0</v>
      </c>
      <c r="K17" s="67"/>
      <c r="L17" s="67"/>
      <c r="M17" s="12"/>
      <c r="N17" s="12"/>
      <c r="O17" s="12"/>
      <c r="P17" s="12"/>
      <c r="Q17" s="12"/>
      <c r="S17" s="8"/>
      <c r="T17" s="8"/>
    </row>
    <row r="18" spans="2:20" ht="15.95" customHeight="1">
      <c r="B18" s="10" t="s">
        <v>248</v>
      </c>
      <c r="C18" s="10"/>
      <c r="D18" s="61"/>
      <c r="E18" s="61"/>
      <c r="F18" s="61"/>
      <c r="G18" s="89">
        <f>MAX(calcB!N23,+G10*G17*0.857142857142857)</f>
        <v>1600</v>
      </c>
      <c r="I18" s="66" t="b">
        <v>1</v>
      </c>
      <c r="J18" s="67"/>
      <c r="K18" s="68"/>
      <c r="L18" s="67"/>
      <c r="M18" s="12"/>
      <c r="N18" s="12"/>
      <c r="O18" s="12"/>
      <c r="P18" s="12"/>
      <c r="Q18" s="12"/>
      <c r="R18" s="8"/>
      <c r="S18" s="8"/>
      <c r="T18" s="8"/>
    </row>
    <row r="19" spans="2:20" ht="15.95" customHeight="1">
      <c r="B19" s="10"/>
      <c r="C19" s="10"/>
      <c r="D19" s="87"/>
      <c r="E19" s="87"/>
      <c r="F19" s="87"/>
      <c r="G19" s="179" t="str">
        <f>IF(G18=calcB!N23,"het minimum is van toepassing","")</f>
        <v>het minimum is van toepassing</v>
      </c>
      <c r="I19" s="69"/>
      <c r="J19" s="67"/>
      <c r="K19" s="67"/>
      <c r="L19" s="67"/>
      <c r="M19" s="12"/>
      <c r="N19" s="12"/>
      <c r="O19" s="12"/>
      <c r="P19" s="12"/>
      <c r="Q19" s="12"/>
      <c r="R19" s="8"/>
      <c r="S19" s="8"/>
      <c r="T19" s="8"/>
    </row>
    <row r="20" spans="2:20" ht="15.95" customHeight="1">
      <c r="B20" s="177" t="s">
        <v>84</v>
      </c>
      <c r="C20" s="16"/>
      <c r="D20" s="9"/>
      <c r="E20" s="9"/>
      <c r="F20" s="9"/>
      <c r="G20" s="9"/>
      <c r="I20" s="69"/>
      <c r="J20" s="67"/>
      <c r="K20" s="67"/>
      <c r="L20" s="67"/>
      <c r="M20" s="12"/>
      <c r="N20" s="12"/>
      <c r="O20" s="12"/>
      <c r="P20" s="12"/>
      <c r="Q20" s="12"/>
      <c r="R20" s="8"/>
      <c r="S20" s="8"/>
      <c r="T20" s="8"/>
    </row>
    <row r="21" spans="2:20" ht="15.95" customHeight="1">
      <c r="B21" s="74" t="s">
        <v>85</v>
      </c>
      <c r="C21" s="74" t="s">
        <v>91</v>
      </c>
      <c r="D21" s="74" t="s">
        <v>87</v>
      </c>
      <c r="E21" s="74" t="s">
        <v>52</v>
      </c>
      <c r="F21" s="74" t="s">
        <v>247</v>
      </c>
      <c r="G21" s="74" t="s">
        <v>249</v>
      </c>
      <c r="I21" s="69"/>
      <c r="J21" s="67"/>
      <c r="K21" s="67"/>
      <c r="L21" s="67"/>
      <c r="M21" s="12"/>
      <c r="N21" s="12"/>
      <c r="O21" s="12"/>
      <c r="P21" s="12"/>
      <c r="Q21" s="12"/>
      <c r="R21" s="8"/>
      <c r="S21" s="8"/>
      <c r="T21" s="8"/>
    </row>
    <row r="22" spans="2:20" ht="15.95" customHeight="1">
      <c r="B22" s="75" t="s">
        <v>7</v>
      </c>
      <c r="C22" s="76">
        <f>+calcB!G31</f>
        <v>31</v>
      </c>
      <c r="D22" s="77">
        <f>IF(C22=0,"",+calcB!M31)</f>
        <v>0.76</v>
      </c>
      <c r="E22" s="90">
        <f>+G22+F22</f>
        <v>135.51912568306011</v>
      </c>
      <c r="F22" s="90">
        <f>+calcB!N31</f>
        <v>0</v>
      </c>
      <c r="G22" s="90">
        <f>+calcB!O31</f>
        <v>135.51912568306011</v>
      </c>
      <c r="I22" s="69"/>
      <c r="J22" s="67"/>
      <c r="K22" s="67"/>
      <c r="L22" s="67"/>
      <c r="M22" s="12"/>
      <c r="N22" s="12"/>
      <c r="O22" s="12"/>
      <c r="P22" s="12"/>
      <c r="Q22" s="12"/>
      <c r="R22" s="8"/>
      <c r="S22" s="8"/>
      <c r="T22" s="8"/>
    </row>
    <row r="23" spans="2:20" ht="15.95" customHeight="1">
      <c r="B23" s="75" t="s">
        <v>8</v>
      </c>
      <c r="C23" s="76">
        <f>+calcB!G32</f>
        <v>29</v>
      </c>
      <c r="D23" s="77">
        <f>IF(C23=0,"",+calcB!M32)</f>
        <v>0.76</v>
      </c>
      <c r="E23" s="90">
        <f t="shared" ref="E23:E33" si="0">+G23+F23</f>
        <v>126.77595628415301</v>
      </c>
      <c r="F23" s="90">
        <f>+calcB!N32</f>
        <v>0</v>
      </c>
      <c r="G23" s="90">
        <f>+calcB!O32</f>
        <v>126.77595628415301</v>
      </c>
      <c r="I23" s="69"/>
      <c r="J23" s="67"/>
      <c r="K23" s="67"/>
      <c r="L23" s="67"/>
      <c r="M23" s="12"/>
      <c r="N23" s="12"/>
      <c r="O23" s="12"/>
      <c r="P23" s="12"/>
      <c r="Q23" s="12"/>
      <c r="R23" s="8"/>
      <c r="S23" s="8"/>
      <c r="T23" s="8"/>
    </row>
    <row r="24" spans="2:20" ht="15.95" customHeight="1">
      <c r="B24" s="75" t="s">
        <v>9</v>
      </c>
      <c r="C24" s="76">
        <f>+calcB!G33</f>
        <v>31</v>
      </c>
      <c r="D24" s="77">
        <f>IF(C24=0,"",+calcB!M33)</f>
        <v>0.76</v>
      </c>
      <c r="E24" s="90">
        <f t="shared" si="0"/>
        <v>135.51912568306011</v>
      </c>
      <c r="F24" s="90">
        <f>+calcB!N33</f>
        <v>0</v>
      </c>
      <c r="G24" s="90">
        <f>+calcB!O33</f>
        <v>135.51912568306011</v>
      </c>
      <c r="I24" s="69"/>
      <c r="J24" s="69"/>
      <c r="K24" s="69"/>
      <c r="L24" s="69"/>
      <c r="M24" s="12"/>
      <c r="N24" s="12"/>
      <c r="O24" s="12"/>
      <c r="P24" s="12"/>
      <c r="Q24" s="12"/>
      <c r="R24" s="8"/>
      <c r="S24" s="8"/>
      <c r="T24" s="8"/>
    </row>
    <row r="25" spans="2:20" ht="15.95" customHeight="1">
      <c r="B25" s="75" t="s">
        <v>10</v>
      </c>
      <c r="C25" s="76">
        <f>+calcB!G34</f>
        <v>30</v>
      </c>
      <c r="D25" s="77">
        <f>IF(C25=0,"",+calcB!M34)</f>
        <v>0.76</v>
      </c>
      <c r="E25" s="90">
        <f t="shared" si="0"/>
        <v>131.14754098360655</v>
      </c>
      <c r="F25" s="90">
        <f>+calcB!N34</f>
        <v>0</v>
      </c>
      <c r="G25" s="90">
        <f>+calcB!O34</f>
        <v>131.14754098360655</v>
      </c>
      <c r="H25" s="10"/>
      <c r="I25" s="69"/>
      <c r="J25" s="69"/>
      <c r="K25" s="69"/>
      <c r="L25" s="69"/>
      <c r="M25" s="12"/>
      <c r="N25" s="12"/>
      <c r="O25" s="12"/>
      <c r="P25" s="12"/>
      <c r="Q25" s="12"/>
      <c r="R25" s="8"/>
      <c r="S25" s="8"/>
      <c r="T25" s="8"/>
    </row>
    <row r="26" spans="2:20" ht="15.95" customHeight="1">
      <c r="B26" s="75" t="s">
        <v>11</v>
      </c>
      <c r="C26" s="76">
        <f>+calcB!G35</f>
        <v>31</v>
      </c>
      <c r="D26" s="77">
        <f>IF(C26=0,"",+calcB!M35)</f>
        <v>0.76</v>
      </c>
      <c r="E26" s="90">
        <f t="shared" si="0"/>
        <v>135.51912568306011</v>
      </c>
      <c r="F26" s="90">
        <f>+calcB!N35</f>
        <v>0</v>
      </c>
      <c r="G26" s="90">
        <f>+calcB!O35</f>
        <v>135.51912568306011</v>
      </c>
      <c r="H26" s="10"/>
      <c r="I26" s="69"/>
      <c r="J26" s="69"/>
      <c r="K26" s="69"/>
      <c r="L26" s="69"/>
      <c r="M26" s="12"/>
      <c r="N26" s="12"/>
      <c r="O26" s="12"/>
      <c r="P26" s="12"/>
      <c r="Q26" s="12"/>
      <c r="R26" s="8"/>
      <c r="S26" s="8"/>
      <c r="T26" s="8"/>
    </row>
    <row r="27" spans="2:20" ht="15.95" customHeight="1">
      <c r="B27" s="75" t="s">
        <v>12</v>
      </c>
      <c r="C27" s="76">
        <f>+calcB!G36</f>
        <v>30</v>
      </c>
      <c r="D27" s="77">
        <f>IF(C27=0,"",+calcB!M36)</f>
        <v>0.76</v>
      </c>
      <c r="E27" s="90">
        <f t="shared" si="0"/>
        <v>131.14754098360655</v>
      </c>
      <c r="F27" s="90">
        <f>+calcB!N36</f>
        <v>0</v>
      </c>
      <c r="G27" s="90">
        <f>+calcB!O36</f>
        <v>131.14754098360655</v>
      </c>
      <c r="H27" s="10"/>
      <c r="I27" s="69"/>
      <c r="J27" s="69"/>
      <c r="K27" s="69"/>
      <c r="L27" s="69"/>
      <c r="M27" s="12"/>
      <c r="N27" s="12"/>
      <c r="O27" s="12"/>
      <c r="P27" s="12"/>
      <c r="Q27" s="12"/>
      <c r="R27" s="8"/>
      <c r="S27" s="8"/>
      <c r="T27" s="8"/>
    </row>
    <row r="28" spans="2:20" ht="15.95" customHeight="1">
      <c r="B28" s="75" t="s">
        <v>13</v>
      </c>
      <c r="C28" s="76">
        <f>+calcB!G37</f>
        <v>31</v>
      </c>
      <c r="D28" s="77">
        <f>IF(C28=0,"",+calcB!M37)</f>
        <v>0.76</v>
      </c>
      <c r="E28" s="90">
        <f t="shared" si="0"/>
        <v>135.51912568306011</v>
      </c>
      <c r="F28" s="90">
        <f>+calcB!N37</f>
        <v>0</v>
      </c>
      <c r="G28" s="90">
        <f>+calcB!O37</f>
        <v>135.51912568306011</v>
      </c>
      <c r="H28" s="10"/>
      <c r="I28" s="69"/>
      <c r="J28" s="69"/>
      <c r="K28" s="69"/>
      <c r="L28" s="69"/>
      <c r="M28" s="12"/>
      <c r="N28" s="12"/>
      <c r="O28" s="12"/>
      <c r="P28" s="12"/>
      <c r="Q28" s="12"/>
      <c r="R28" s="8"/>
      <c r="S28" s="8"/>
      <c r="T28" s="8"/>
    </row>
    <row r="29" spans="2:20" ht="15.95" customHeight="1">
      <c r="B29" s="75" t="s">
        <v>14</v>
      </c>
      <c r="C29" s="76">
        <f>+calcB!G38</f>
        <v>31</v>
      </c>
      <c r="D29" s="77">
        <f>IF(C29=0,"",+calcB!M38)</f>
        <v>0.76</v>
      </c>
      <c r="E29" s="90">
        <f t="shared" si="0"/>
        <v>135.51912568306011</v>
      </c>
      <c r="F29" s="90">
        <f>+calcB!N38</f>
        <v>0</v>
      </c>
      <c r="G29" s="90">
        <f>+calcB!O38</f>
        <v>135.51912568306011</v>
      </c>
      <c r="I29" s="70"/>
      <c r="J29" s="70"/>
      <c r="K29" s="70"/>
      <c r="L29" s="71"/>
      <c r="M29" s="12"/>
      <c r="N29" s="12"/>
      <c r="O29" s="12"/>
      <c r="P29" s="12"/>
      <c r="Q29" s="12"/>
      <c r="R29" s="8"/>
      <c r="S29" s="8"/>
      <c r="T29" s="8"/>
    </row>
    <row r="30" spans="2:20" ht="15.95" customHeight="1">
      <c r="B30" s="75" t="s">
        <v>15</v>
      </c>
      <c r="C30" s="76">
        <f>+calcB!G39</f>
        <v>30</v>
      </c>
      <c r="D30" s="77">
        <f>IF(C30=0,"",+calcB!M39)</f>
        <v>0.76</v>
      </c>
      <c r="E30" s="90">
        <f t="shared" si="0"/>
        <v>131.14754098360655</v>
      </c>
      <c r="F30" s="90">
        <f>+calcB!N39</f>
        <v>0</v>
      </c>
      <c r="G30" s="90">
        <f>+calcB!O39</f>
        <v>131.14754098360655</v>
      </c>
      <c r="I30" s="70"/>
      <c r="J30" s="70"/>
      <c r="K30" s="70"/>
      <c r="L30" s="71"/>
      <c r="M30" s="12"/>
      <c r="N30" s="12"/>
      <c r="O30" s="12"/>
      <c r="P30" s="12"/>
      <c r="Q30" s="12"/>
      <c r="R30" s="8"/>
      <c r="S30" s="8"/>
      <c r="T30" s="8"/>
    </row>
    <row r="31" spans="2:20" ht="15.95" customHeight="1">
      <c r="B31" s="75" t="s">
        <v>16</v>
      </c>
      <c r="C31" s="76">
        <f>+calcB!G40</f>
        <v>31</v>
      </c>
      <c r="D31" s="77">
        <f>IF(C31=0,"",+calcB!M40)</f>
        <v>0.76</v>
      </c>
      <c r="E31" s="90">
        <f t="shared" si="0"/>
        <v>135.51912568306011</v>
      </c>
      <c r="F31" s="90">
        <f>+calcB!N40</f>
        <v>0</v>
      </c>
      <c r="G31" s="90">
        <f>+calcB!O40</f>
        <v>135.51912568306011</v>
      </c>
      <c r="I31" s="70"/>
      <c r="J31" s="70"/>
      <c r="K31" s="70"/>
      <c r="L31" s="71"/>
      <c r="P31" s="8"/>
      <c r="Q31" s="8"/>
      <c r="R31" s="8"/>
      <c r="S31" s="8"/>
      <c r="T31" s="8"/>
    </row>
    <row r="32" spans="2:20" ht="15.95" customHeight="1">
      <c r="B32" s="75" t="s">
        <v>17</v>
      </c>
      <c r="C32" s="76">
        <f>+calcB!G41</f>
        <v>30</v>
      </c>
      <c r="D32" s="77">
        <f>IF(C32=0,"",+calcB!M41)</f>
        <v>0.76</v>
      </c>
      <c r="E32" s="90">
        <f t="shared" si="0"/>
        <v>131.14754098360655</v>
      </c>
      <c r="F32" s="90">
        <f>+calcB!N41</f>
        <v>0</v>
      </c>
      <c r="G32" s="90">
        <f>+calcB!O41</f>
        <v>131.14754098360655</v>
      </c>
      <c r="I32" s="70"/>
      <c r="J32" s="70"/>
      <c r="K32" s="70"/>
      <c r="L32" s="71"/>
      <c r="P32" s="8"/>
      <c r="Q32" s="8"/>
      <c r="R32" s="8"/>
      <c r="S32" s="8"/>
      <c r="T32" s="8"/>
    </row>
    <row r="33" spans="1:20" ht="15.95" customHeight="1">
      <c r="B33" s="75" t="s">
        <v>18</v>
      </c>
      <c r="C33" s="76">
        <f>+calcB!G42</f>
        <v>31</v>
      </c>
      <c r="D33" s="77">
        <f>IF(C33=0,"",+calcB!M42)</f>
        <v>0.76</v>
      </c>
      <c r="E33" s="90">
        <f t="shared" si="0"/>
        <v>135.51912568306011</v>
      </c>
      <c r="F33" s="90">
        <f>+calcB!N42</f>
        <v>0</v>
      </c>
      <c r="G33" s="90">
        <f>+calcB!O42</f>
        <v>135.51912568306011</v>
      </c>
      <c r="I33" s="70"/>
      <c r="J33" s="70"/>
      <c r="K33" s="70"/>
      <c r="L33" s="71"/>
      <c r="P33" s="8"/>
      <c r="Q33" s="8"/>
      <c r="R33" s="8"/>
      <c r="S33" s="8"/>
      <c r="T33" s="8"/>
    </row>
    <row r="34" spans="1:20" ht="15.95" customHeight="1">
      <c r="B34" s="78" t="s">
        <v>86</v>
      </c>
      <c r="C34" s="79">
        <f>SUM(C22:C33)</f>
        <v>366</v>
      </c>
      <c r="D34" s="80"/>
      <c r="E34" s="91">
        <f>SUM(E22:E33)</f>
        <v>1600</v>
      </c>
      <c r="F34" s="91">
        <f>SUM(F22:F33)</f>
        <v>0</v>
      </c>
      <c r="G34" s="91">
        <f>SUM(G22:G33)</f>
        <v>1600</v>
      </c>
      <c r="I34" s="70"/>
      <c r="J34" s="70"/>
      <c r="K34" s="70"/>
      <c r="L34" s="71"/>
      <c r="P34" s="8"/>
      <c r="Q34" s="8"/>
      <c r="R34" s="8"/>
      <c r="S34" s="8"/>
      <c r="T34" s="8"/>
    </row>
    <row r="35" spans="1:20" ht="15.95" customHeight="1">
      <c r="B35" s="10"/>
      <c r="C35" s="10"/>
      <c r="D35" s="14"/>
      <c r="E35" s="14"/>
      <c r="F35" s="14"/>
      <c r="G35" s="14"/>
      <c r="I35" s="70"/>
      <c r="J35" s="70"/>
      <c r="K35" s="70"/>
      <c r="L35" s="71"/>
      <c r="P35" s="8"/>
      <c r="Q35" s="8"/>
      <c r="R35" s="8"/>
      <c r="S35" s="8"/>
      <c r="T35" s="8"/>
    </row>
    <row r="36" spans="1:20" ht="15.95" customHeight="1">
      <c r="B36" s="177" t="s">
        <v>36</v>
      </c>
      <c r="C36" s="16"/>
      <c r="D36" s="10"/>
      <c r="E36" s="10"/>
      <c r="F36" s="10"/>
      <c r="G36" s="11">
        <f>+calcB!E23</f>
        <v>2024</v>
      </c>
      <c r="I36" s="70"/>
      <c r="J36" s="70"/>
      <c r="K36" s="70"/>
      <c r="L36" s="71"/>
    </row>
    <row r="37" spans="1:20" ht="15.95" customHeight="1">
      <c r="B37" s="10" t="s">
        <v>244</v>
      </c>
      <c r="C37" s="10"/>
      <c r="G37" s="13">
        <f>+G34</f>
        <v>1600</v>
      </c>
      <c r="I37" s="70"/>
      <c r="J37" s="70"/>
      <c r="K37" s="70"/>
      <c r="L37" s="71"/>
    </row>
    <row r="38" spans="1:20" ht="15.95" customHeight="1">
      <c r="B38" s="10" t="s">
        <v>88</v>
      </c>
      <c r="C38" s="10"/>
      <c r="D38" s="10"/>
      <c r="E38" s="10"/>
      <c r="F38" s="175" t="str">
        <f>"(op "&amp;TEXT($E$34,"#.###,00")&amp;")"</f>
        <v>(op 1.600,00)</v>
      </c>
      <c r="G38" s="13">
        <f>+E34*0.4</f>
        <v>640</v>
      </c>
      <c r="I38" s="70"/>
      <c r="J38" s="70"/>
      <c r="K38" s="70"/>
      <c r="L38" s="71"/>
    </row>
    <row r="39" spans="1:20" ht="15.95" customHeight="1">
      <c r="B39" s="10" t="s">
        <v>89</v>
      </c>
      <c r="C39" s="10"/>
      <c r="D39" s="10"/>
      <c r="E39" s="10"/>
      <c r="F39" s="175" t="str">
        <f>"(op "&amp;TEXT($E$34,"#.###,00")&amp;")"</f>
        <v>(op 1.600,00)</v>
      </c>
      <c r="G39" s="13">
        <f>+E34*0.17</f>
        <v>272</v>
      </c>
      <c r="I39" s="70"/>
      <c r="J39" s="70"/>
      <c r="K39" s="70"/>
      <c r="L39" s="71"/>
    </row>
    <row r="40" spans="1:20" ht="15.95" customHeight="1">
      <c r="B40" s="10"/>
      <c r="C40" s="10"/>
      <c r="D40" s="10"/>
      <c r="E40" s="10"/>
      <c r="F40" s="10"/>
      <c r="G40" s="10"/>
      <c r="I40" s="70"/>
      <c r="J40" s="70"/>
      <c r="K40" s="70"/>
      <c r="L40" s="71"/>
    </row>
    <row r="41" spans="1:20" ht="15.95" customHeight="1">
      <c r="A41" s="71"/>
      <c r="B41" s="71"/>
      <c r="C41" s="71"/>
      <c r="D41" s="71"/>
      <c r="E41" s="71"/>
      <c r="F41" s="71"/>
      <c r="G41" s="71"/>
      <c r="H41" s="71"/>
      <c r="I41" s="71"/>
      <c r="J41" s="71"/>
      <c r="K41" s="71"/>
      <c r="L41" s="71"/>
    </row>
  </sheetData>
  <sheetProtection algorithmName="SHA-512" hashValue="tz81BGwE11f1uTVQKYbCb/hFzJLpdO08P9x8z7huXXk/cYl9myQb6oz3dLR1igFU5D4HbJxfbP8AW83oIvgjdw==" saltValue="JVDEztqxd5/0pmbYgoJBTQ==" spinCount="100000" sheet="1" objects="1" scenarios="1"/>
  <mergeCells count="1">
    <mergeCell ref="B2:G2"/>
  </mergeCells>
  <hyperlinks>
    <hyperlink ref="I2" location="'Home B'!A1" tooltip="Home" display="Ç" xr:uid="{508B29CB-13F8-4361-8730-7930B66B0AD2}"/>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1E47-A9E8-4187-9142-F81C63CCC533}">
  <sheetPr codeName="Sheet10">
    <tabColor theme="6" tint="0.79998168889431442"/>
  </sheetPr>
  <dimension ref="A1:AD47"/>
  <sheetViews>
    <sheetView showGridLines="0" showRowColHeaders="0" workbookViewId="0"/>
  </sheetViews>
  <sheetFormatPr defaultRowHeight="12"/>
  <cols>
    <col min="1" max="1" width="9.140625" style="32"/>
    <col min="2" max="2" width="3.85546875" style="39" customWidth="1"/>
    <col min="3" max="3" width="2.7109375" style="32" bestFit="1" customWidth="1"/>
    <col min="4" max="4" width="24.7109375" style="32" bestFit="1" customWidth="1"/>
    <col min="5" max="5" width="11.5703125" style="32" bestFit="1" customWidth="1"/>
    <col min="6" max="6" width="10" style="32" customWidth="1"/>
    <col min="7" max="7" width="17.28515625" style="32" bestFit="1" customWidth="1"/>
    <col min="8" max="8" width="11.28515625" style="32" customWidth="1"/>
    <col min="9" max="9" width="9.5703125" style="32" bestFit="1" customWidth="1"/>
    <col min="10" max="10" width="11.42578125" style="32" customWidth="1"/>
    <col min="11" max="11" width="7.5703125" style="32" bestFit="1" customWidth="1"/>
    <col min="12" max="13" width="9" style="32" customWidth="1"/>
    <col min="14" max="14" width="15.5703125" style="32" bestFit="1" customWidth="1"/>
    <col min="15" max="15" width="8" style="32" customWidth="1"/>
    <col min="16" max="16" width="7.5703125" style="32" bestFit="1" customWidth="1"/>
    <col min="17" max="20" width="9" style="32" bestFit="1" customWidth="1"/>
    <col min="21" max="21" width="5.5703125" style="32" bestFit="1" customWidth="1"/>
    <col min="22" max="22" width="6.140625" style="32" bestFit="1" customWidth="1"/>
    <col min="23" max="23" width="6" style="32" bestFit="1" customWidth="1"/>
    <col min="24" max="24" width="11.5703125" style="32" bestFit="1" customWidth="1"/>
    <col min="25" max="25" width="7.140625" style="32" bestFit="1" customWidth="1"/>
    <col min="26" max="26" width="7.5703125" style="32" bestFit="1" customWidth="1"/>
    <col min="27" max="27" width="11.28515625" style="32" bestFit="1" customWidth="1"/>
    <col min="28" max="28" width="7.140625" style="32" bestFit="1" customWidth="1"/>
    <col min="29" max="29" width="7.5703125" style="32" bestFit="1" customWidth="1"/>
    <col min="30" max="30" width="10.42578125" style="32" bestFit="1" customWidth="1"/>
    <col min="31" max="31" width="1.85546875" style="32" bestFit="1" customWidth="1"/>
    <col min="32" max="16384" width="9.140625" style="32"/>
  </cols>
  <sheetData>
    <row r="1" spans="1:8">
      <c r="A1" s="185" t="str">
        <f ca="1">IF(TODAY()&gt;DTM+365,"Deze rekentool is mogelijk verouderd. Download de meest recente versie",Home!B4)</f>
        <v>Voordeel alle aard auto</v>
      </c>
    </row>
    <row r="3" spans="1:8">
      <c r="D3" s="32" t="s">
        <v>57</v>
      </c>
      <c r="E3" s="32">
        <f>+E23</f>
        <v>2024</v>
      </c>
      <c r="G3" s="199">
        <f>IF(YEAR('1B'!G11)=E3,'1B'!G11,EOMONTH('1B'!G11,-1)+1)</f>
        <v>43831</v>
      </c>
      <c r="H3" s="38">
        <f>DATE(E3+1,1,1)</f>
        <v>45658</v>
      </c>
    </row>
    <row r="4" spans="1:8">
      <c r="D4" s="196" t="s">
        <v>58</v>
      </c>
      <c r="E4" s="197">
        <f>+'1B'!G12</f>
        <v>44197</v>
      </c>
      <c r="G4" s="38"/>
      <c r="H4" s="38"/>
    </row>
    <row r="5" spans="1:8">
      <c r="D5" s="196" t="s">
        <v>268</v>
      </c>
      <c r="E5" s="197">
        <f>DATE(G5,G6,G7)</f>
        <v>43831</v>
      </c>
      <c r="G5" s="196">
        <f>YEAR(G3)</f>
        <v>2020</v>
      </c>
    </row>
    <row r="6" spans="1:8">
      <c r="D6" s="32" t="s">
        <v>59</v>
      </c>
      <c r="E6" s="32">
        <f>+'1B'!G9</f>
        <v>0</v>
      </c>
      <c r="G6" s="196">
        <f>MONTH(G3)</f>
        <v>1</v>
      </c>
    </row>
    <row r="7" spans="1:8">
      <c r="D7" s="32" t="s">
        <v>60</v>
      </c>
      <c r="E7" s="32">
        <f>+'1B'!G10</f>
        <v>0</v>
      </c>
      <c r="G7" s="198">
        <f>DAY(G3)</f>
        <v>1</v>
      </c>
    </row>
    <row r="8" spans="1:8">
      <c r="D8" s="32" t="s">
        <v>61</v>
      </c>
      <c r="E8" s="193">
        <f>IF('1B'!G13&gt;0,'1B'!G13-1,calcB!H3)</f>
        <v>45658</v>
      </c>
    </row>
    <row r="10" spans="1:8">
      <c r="B10" s="194">
        <v>7</v>
      </c>
      <c r="C10" s="33">
        <v>1</v>
      </c>
      <c r="D10" s="34" t="s">
        <v>4</v>
      </c>
    </row>
    <row r="11" spans="1:8">
      <c r="C11" s="33">
        <v>2</v>
      </c>
      <c r="D11" s="34" t="s">
        <v>45</v>
      </c>
    </row>
    <row r="12" spans="1:8">
      <c r="C12" s="33">
        <v>3</v>
      </c>
      <c r="D12" s="34" t="s">
        <v>46</v>
      </c>
    </row>
    <row r="13" spans="1:8">
      <c r="C13" s="33">
        <v>4</v>
      </c>
      <c r="D13" s="34" t="s">
        <v>5</v>
      </c>
    </row>
    <row r="14" spans="1:8" ht="12" customHeight="1">
      <c r="C14" s="33">
        <v>5</v>
      </c>
      <c r="D14" s="34" t="s">
        <v>47</v>
      </c>
    </row>
    <row r="15" spans="1:8">
      <c r="C15" s="33">
        <v>6</v>
      </c>
      <c r="D15" s="34" t="s">
        <v>48</v>
      </c>
    </row>
    <row r="16" spans="1:8">
      <c r="C16" s="33">
        <v>7</v>
      </c>
      <c r="D16" s="34" t="s">
        <v>21</v>
      </c>
    </row>
    <row r="17" spans="2:30">
      <c r="C17" s="33">
        <v>8</v>
      </c>
      <c r="D17" s="34" t="s">
        <v>23</v>
      </c>
    </row>
    <row r="18" spans="2:30">
      <c r="C18" s="33">
        <v>9</v>
      </c>
      <c r="D18" s="34" t="s">
        <v>49</v>
      </c>
    </row>
    <row r="19" spans="2:30">
      <c r="C19" s="33">
        <v>10</v>
      </c>
      <c r="D19" s="34" t="s">
        <v>50</v>
      </c>
    </row>
    <row r="21" spans="2:30">
      <c r="J21" s="37" t="s">
        <v>27</v>
      </c>
      <c r="K21" s="37" t="s">
        <v>26</v>
      </c>
      <c r="L21" s="37" t="s">
        <v>27</v>
      </c>
      <c r="M21" s="37" t="s">
        <v>26</v>
      </c>
    </row>
    <row r="22" spans="2:30" ht="13.5">
      <c r="B22" s="194">
        <v>1</v>
      </c>
      <c r="D22" s="32" t="s">
        <v>70</v>
      </c>
      <c r="E22" s="33" t="s">
        <v>30</v>
      </c>
      <c r="F22" s="33" t="s">
        <v>51</v>
      </c>
      <c r="G22" s="33" t="s">
        <v>31</v>
      </c>
      <c r="H22" s="33" t="s">
        <v>42</v>
      </c>
      <c r="I22" s="33" t="s">
        <v>43</v>
      </c>
      <c r="J22" s="215" t="s">
        <v>34</v>
      </c>
      <c r="K22" s="215"/>
      <c r="L22" s="215" t="s">
        <v>83</v>
      </c>
      <c r="M22" s="215"/>
      <c r="N22" s="33" t="s">
        <v>44</v>
      </c>
      <c r="O22" s="33" t="s">
        <v>35</v>
      </c>
      <c r="P22" s="33" t="s">
        <v>76</v>
      </c>
      <c r="Q22" s="32" t="s">
        <v>64</v>
      </c>
      <c r="R22" s="32" t="s">
        <v>55</v>
      </c>
      <c r="S22" s="32" t="s">
        <v>65</v>
      </c>
      <c r="T22" s="32" t="s">
        <v>66</v>
      </c>
      <c r="U22" s="32" t="s">
        <v>56</v>
      </c>
      <c r="V22" s="32" t="s">
        <v>53</v>
      </c>
      <c r="W22" s="32" t="s">
        <v>67</v>
      </c>
      <c r="X22" s="32" t="s">
        <v>68</v>
      </c>
      <c r="Y22" s="32" t="s">
        <v>69</v>
      </c>
      <c r="Z22" s="32" t="s">
        <v>62</v>
      </c>
      <c r="AA22" s="32" t="s">
        <v>52</v>
      </c>
      <c r="AB22" s="32" t="s">
        <v>63</v>
      </c>
      <c r="AC22" s="32" t="s">
        <v>62</v>
      </c>
      <c r="AD22" s="32" t="s">
        <v>52</v>
      </c>
    </row>
    <row r="23" spans="2:30">
      <c r="D23" s="59" cm="1">
        <f t="array" ref="D23">INDEX(D24:D27,$B$22)</f>
        <v>1216</v>
      </c>
      <c r="E23" s="47" cm="1">
        <f t="array" ref="E23">INDEX(E24:E27,$B$22)</f>
        <v>2024</v>
      </c>
      <c r="F23" s="48" cm="1">
        <f t="array" ref="F23">INDEX(F24:F27,$B$22)</f>
        <v>5.5E-2</v>
      </c>
      <c r="G23" s="49" cm="1">
        <f t="array" ref="G23">INDEX(G24:G27,$B$22)</f>
        <v>1E-3</v>
      </c>
      <c r="H23" s="50" cm="1">
        <f t="array" ref="H23">INDEX(H24:H27,$B$22)</f>
        <v>0.04</v>
      </c>
      <c r="I23" s="50" cm="1">
        <f t="array" ref="I23">INDEX(I24:I27,$B$22)</f>
        <v>0.18</v>
      </c>
      <c r="J23" s="47" cm="1">
        <f t="array" ref="J23">INDEX(J24:J27,$B$22)</f>
        <v>78</v>
      </c>
      <c r="K23" s="47" cm="1">
        <f t="array" ref="K23">INDEX(K24:K27,$B$22)</f>
        <v>65</v>
      </c>
      <c r="L23" s="47" cm="1">
        <f t="array" ref="L23">INDEX(L24:L27,$B$22)</f>
        <v>205</v>
      </c>
      <c r="M23" s="47" cm="1">
        <f t="array" ref="M23">INDEX(M24:M27,$B$22)</f>
        <v>195</v>
      </c>
      <c r="N23" s="51" cm="1">
        <f t="array" ref="N23">INDEX(N24:N27,$B$22)</f>
        <v>1600</v>
      </c>
      <c r="O23" s="51" cm="1">
        <f t="array" ref="O23">INDEX(O24:O27,$B$22)</f>
        <v>1600</v>
      </c>
      <c r="P23" s="49" cm="1">
        <f t="array" ref="P23">INDEX(P24:P27,$B$22)</f>
        <v>0.04</v>
      </c>
      <c r="Q23" s="52" cm="1">
        <f t="array" ref="Q23">INDEX(Q24:Q27,$B$22)</f>
        <v>1600</v>
      </c>
      <c r="R23" s="53" cm="1">
        <f t="array" ref="R23">INDEX(R24:R27,$B$22)</f>
        <v>45292</v>
      </c>
      <c r="S23" s="53" cm="1">
        <f t="array" ref="S23">INDEX(S24:S27,$B$22)</f>
        <v>45292</v>
      </c>
      <c r="T23" s="53" cm="1">
        <f t="array" ref="T23">INDEX(T24:T27,$B$22)</f>
        <v>45657</v>
      </c>
      <c r="U23" s="54" cm="1">
        <f t="array" ref="U23">INDEX(U24:U27,$B$22)</f>
        <v>366</v>
      </c>
      <c r="V23" s="55" cm="1">
        <f t="array" ref="V23">INDEX(V24:V27,$B$22)</f>
        <v>366</v>
      </c>
      <c r="W23" s="54" cm="1">
        <f t="array" ref="W23">INDEX(W24:W27,$B$22)</f>
        <v>0</v>
      </c>
      <c r="X23" s="56" cm="1">
        <f t="array" ref="X23">INDEX(X24:X27,$B$22)</f>
        <v>366</v>
      </c>
      <c r="Y23" s="57" cm="1">
        <f t="array" ref="Y23">INDEX(Y24:Y27,$B$22)</f>
        <v>3</v>
      </c>
      <c r="Z23" s="58" cm="1">
        <f t="array" ref="Z23">INDEX(Z24:Z27,$B$22)</f>
        <v>0.82000000000000006</v>
      </c>
      <c r="AA23" s="59" cm="1">
        <f t="array" ref="AA23">INDEX(AA24:AA27,$B$22)</f>
        <v>0</v>
      </c>
      <c r="AB23" s="57" cm="1">
        <f t="array" ref="AB23">INDEX(AB24:AB27,$B$22)</f>
        <v>4</v>
      </c>
      <c r="AC23" s="58" cm="1">
        <f t="array" ref="AC23">INDEX(AC24:AC27,$B$22)</f>
        <v>0.76</v>
      </c>
      <c r="AD23" s="59" cm="1">
        <f t="array" ref="AD23">INDEX(AD24:AD27,$B$22)</f>
        <v>1216</v>
      </c>
    </row>
    <row r="24" spans="2:30">
      <c r="D24" s="46">
        <f>+AD24+AA24</f>
        <v>1216</v>
      </c>
      <c r="E24" s="82">
        <v>2024</v>
      </c>
      <c r="F24" s="83">
        <v>5.5E-2</v>
      </c>
      <c r="G24" s="84">
        <v>1E-3</v>
      </c>
      <c r="H24" s="85">
        <v>0.04</v>
      </c>
      <c r="I24" s="85">
        <v>0.18</v>
      </c>
      <c r="J24" s="82">
        <v>78</v>
      </c>
      <c r="K24" s="82">
        <v>65</v>
      </c>
      <c r="L24" s="82">
        <v>205</v>
      </c>
      <c r="M24" s="82">
        <v>195</v>
      </c>
      <c r="N24" s="86">
        <v>1600</v>
      </c>
      <c r="O24" s="35">
        <f>+N24*V24/U24</f>
        <v>1600</v>
      </c>
      <c r="P24" s="60">
        <f>MIN(I24,MAX(H24,F24+($E$6-IF($B$10&lt;4,K24,J24))*G24))</f>
        <v>0.04</v>
      </c>
      <c r="Q24" s="36">
        <f>MAX(N24,MIN(I24,MAX(H24,F24+($E$6-IF($B$10&lt;4,K24,J24))*G24))*$E$7*6/7)</f>
        <v>1600</v>
      </c>
      <c r="R24" s="38">
        <f>MAX($E$5,DATE(E24,$G$6,$G$7))</f>
        <v>45292</v>
      </c>
      <c r="S24" s="38">
        <f>IF(YEAR($E$4)=E24,$E$4,DATE(E24,1,1))</f>
        <v>45292</v>
      </c>
      <c r="T24" s="38">
        <f>MIN($E$8-1,DATE(E24,12,31))</f>
        <v>45657</v>
      </c>
      <c r="U24" s="44">
        <f>_xlfn.DAYS(DATE(E24,12,31),DATE(E24,1,1))+1</f>
        <v>366</v>
      </c>
      <c r="V24" s="43">
        <f>_xlfn.DAYS(T24,S24)+1</f>
        <v>366</v>
      </c>
      <c r="W24" s="44">
        <f>MAX(0,MIN(V24,_xlfn.DAYS(R24,S24)))</f>
        <v>0</v>
      </c>
      <c r="X24" s="45">
        <f>MAX(0,_xlfn.DAYS(T24,R24)+1)</f>
        <v>366</v>
      </c>
      <c r="Y24" s="32">
        <f>MAX(0,IF(E24&lt;$G$5,0,YEARFRAC(R24,$E$5))-1)</f>
        <v>3</v>
      </c>
      <c r="Z24" s="40">
        <f>MAX(70%,100%-Y24*6%)</f>
        <v>0.82000000000000006</v>
      </c>
      <c r="AA24" s="46">
        <f>+Q24*W24/U24*Z24</f>
        <v>0</v>
      </c>
      <c r="AB24" s="32">
        <f>IF(E24&lt;$G$5,0,YEARFRAC(R24,$E$5))</f>
        <v>4</v>
      </c>
      <c r="AC24" s="40">
        <f>MAX(70%,100%-AB24*6%)</f>
        <v>0.76</v>
      </c>
      <c r="AD24" s="46">
        <f>+Q24*X24/U24*AC24</f>
        <v>1216</v>
      </c>
    </row>
    <row r="25" spans="2:30">
      <c r="D25" s="46"/>
      <c r="E25" s="82"/>
      <c r="F25" s="83"/>
      <c r="G25" s="84"/>
      <c r="H25" s="85"/>
      <c r="I25" s="85"/>
      <c r="J25" s="82"/>
      <c r="K25" s="82"/>
      <c r="L25" s="82"/>
      <c r="M25" s="82"/>
      <c r="N25" s="86"/>
      <c r="O25" s="35"/>
      <c r="P25" s="60"/>
      <c r="Q25" s="36"/>
      <c r="R25" s="38"/>
      <c r="S25" s="38">
        <f>IF(YEAR($E$4)=E25,$E$4,DATE(E25,1,1))</f>
        <v>1</v>
      </c>
      <c r="T25" s="38"/>
      <c r="U25" s="44"/>
      <c r="V25" s="43"/>
      <c r="W25" s="44"/>
      <c r="X25" s="45"/>
      <c r="Z25" s="40"/>
      <c r="AA25" s="46"/>
      <c r="AC25" s="40"/>
      <c r="AD25" s="46"/>
    </row>
    <row r="26" spans="2:30">
      <c r="D26" s="46"/>
      <c r="E26" s="82"/>
      <c r="F26" s="83"/>
      <c r="G26" s="84"/>
      <c r="H26" s="85"/>
      <c r="I26" s="85"/>
      <c r="J26" s="82"/>
      <c r="K26" s="82"/>
      <c r="L26" s="82"/>
      <c r="M26" s="82"/>
      <c r="N26" s="86"/>
      <c r="O26" s="35"/>
      <c r="P26" s="60"/>
      <c r="Q26" s="36"/>
      <c r="R26" s="38"/>
      <c r="S26" s="38">
        <f>IF(YEAR($E$4)=E26,$E$4,DATE(E26,1,1))</f>
        <v>1</v>
      </c>
      <c r="T26" s="38"/>
      <c r="U26" s="44"/>
      <c r="V26" s="43"/>
      <c r="W26" s="44"/>
      <c r="X26" s="45"/>
      <c r="Z26" s="40"/>
      <c r="AA26" s="46"/>
      <c r="AC26" s="40"/>
      <c r="AD26" s="46"/>
    </row>
    <row r="27" spans="2:30">
      <c r="D27" s="46"/>
      <c r="E27" s="82"/>
      <c r="F27" s="83"/>
      <c r="G27" s="84"/>
      <c r="H27" s="85"/>
      <c r="I27" s="85"/>
      <c r="J27" s="82"/>
      <c r="K27" s="82"/>
      <c r="L27" s="82"/>
      <c r="M27" s="82"/>
      <c r="N27" s="86"/>
      <c r="O27" s="35"/>
      <c r="P27" s="60"/>
      <c r="Q27" s="36"/>
      <c r="R27" s="38"/>
      <c r="S27" s="38">
        <f>IF(YEAR($E$4)=E27,$E$4,DATE(E27,1,1))</f>
        <v>1</v>
      </c>
      <c r="T27" s="38"/>
      <c r="U27" s="44"/>
      <c r="V27" s="43"/>
      <c r="W27" s="44"/>
      <c r="X27" s="45"/>
      <c r="Z27" s="40"/>
      <c r="AA27" s="46"/>
      <c r="AC27" s="40"/>
      <c r="AD27" s="46"/>
    </row>
    <row r="28" spans="2:30">
      <c r="U28" s="43"/>
    </row>
    <row r="30" spans="2:30">
      <c r="E30" s="32" t="s">
        <v>78</v>
      </c>
      <c r="F30" s="32" t="s">
        <v>79</v>
      </c>
      <c r="G30" s="32" t="s">
        <v>53</v>
      </c>
      <c r="H30" s="32" t="s">
        <v>67</v>
      </c>
      <c r="I30" s="32" t="s">
        <v>80</v>
      </c>
      <c r="J30" s="32" t="s">
        <v>81</v>
      </c>
      <c r="K30" s="32" t="s">
        <v>82</v>
      </c>
      <c r="L30" s="32" t="s">
        <v>90</v>
      </c>
      <c r="M30" s="32" t="s">
        <v>54</v>
      </c>
      <c r="N30" s="32" t="s">
        <v>246</v>
      </c>
      <c r="O30" s="32" t="s">
        <v>52</v>
      </c>
    </row>
    <row r="31" spans="2:30">
      <c r="D31" s="32">
        <v>1</v>
      </c>
      <c r="E31" s="197">
        <f t="shared" ref="E31:E42" si="0">MIN($E$8,MAX($E$4,DATE($E$23,D31,1)))</f>
        <v>45292</v>
      </c>
      <c r="F31" s="197">
        <f t="shared" ref="F31:F42" si="1">MAX($E$4-1,MIN($E$8-1,EOMONTH(DATE($E$23,D31,1),0)))</f>
        <v>45322</v>
      </c>
      <c r="G31" s="44">
        <f>MAX(0,_xlfn.DAYS(F31,E31)+1)</f>
        <v>31</v>
      </c>
      <c r="H31" s="73">
        <f t="shared" ref="H31:H42" si="2">MAX(0,_xlfn.DAYS(MIN($R$23-1,F31),E31)+1)</f>
        <v>0</v>
      </c>
      <c r="I31" s="73">
        <f t="shared" ref="I31:I42" si="3">MAX(0,_xlfn.DAYS(F31,MAX(E31,$R$23)-1))</f>
        <v>31</v>
      </c>
      <c r="J31" s="40">
        <f>+Z23</f>
        <v>0.82000000000000006</v>
      </c>
      <c r="K31" s="40">
        <f>+AC23</f>
        <v>0.76</v>
      </c>
      <c r="L31" s="41">
        <f t="shared" ref="L31:L42" si="4">+G31/$G$43*$O$23</f>
        <v>135.51912568306011</v>
      </c>
      <c r="M31" s="42">
        <f t="shared" ref="M31:M42" si="5">(J31*H31+I31*K31)/(H31+I31)</f>
        <v>0.76</v>
      </c>
      <c r="N31" s="32">
        <f>IF(L31=0,0,+'1B'!$G$14)</f>
        <v>0</v>
      </c>
      <c r="O31" s="46">
        <f>MAX(0,MAX(L31,+H31/$U$23*J31*$Q$23+I31/$U$23*K31*$Q$23)-N31)</f>
        <v>135.51912568306011</v>
      </c>
    </row>
    <row r="32" spans="2:30">
      <c r="D32" s="32">
        <v>2</v>
      </c>
      <c r="E32" s="197">
        <f t="shared" si="0"/>
        <v>45323</v>
      </c>
      <c r="F32" s="197">
        <f t="shared" si="1"/>
        <v>45351</v>
      </c>
      <c r="G32" s="44">
        <f t="shared" ref="G32:G42" si="6">MAX(0,_xlfn.DAYS(F32,E32)+1)</f>
        <v>29</v>
      </c>
      <c r="H32" s="73">
        <f t="shared" si="2"/>
        <v>0</v>
      </c>
      <c r="I32" s="73">
        <f t="shared" si="3"/>
        <v>29</v>
      </c>
      <c r="J32" s="40">
        <f>+J31</f>
        <v>0.82000000000000006</v>
      </c>
      <c r="K32" s="40">
        <f>+K31</f>
        <v>0.76</v>
      </c>
      <c r="L32" s="41">
        <f t="shared" si="4"/>
        <v>126.77595628415301</v>
      </c>
      <c r="M32" s="42">
        <f t="shared" si="5"/>
        <v>0.76</v>
      </c>
      <c r="N32" s="32">
        <f>IF(L32=0,0,+'1B'!$G$14)</f>
        <v>0</v>
      </c>
      <c r="O32" s="46">
        <f>MAX(0,MAX(L32,+H32/$U$23*J32*$Q$23+I32/$U$23*K32*$Q$23)-N32)</f>
        <v>126.77595628415301</v>
      </c>
    </row>
    <row r="33" spans="4:15">
      <c r="D33" s="32">
        <v>3</v>
      </c>
      <c r="E33" s="197">
        <f t="shared" si="0"/>
        <v>45352</v>
      </c>
      <c r="F33" s="197">
        <f t="shared" si="1"/>
        <v>45382</v>
      </c>
      <c r="G33" s="44">
        <f t="shared" si="6"/>
        <v>31</v>
      </c>
      <c r="H33" s="73">
        <f t="shared" si="2"/>
        <v>0</v>
      </c>
      <c r="I33" s="73">
        <f t="shared" si="3"/>
        <v>31</v>
      </c>
      <c r="J33" s="40">
        <f t="shared" ref="J33:K42" si="7">+J32</f>
        <v>0.82000000000000006</v>
      </c>
      <c r="K33" s="40">
        <f t="shared" si="7"/>
        <v>0.76</v>
      </c>
      <c r="L33" s="41">
        <f t="shared" si="4"/>
        <v>135.51912568306011</v>
      </c>
      <c r="M33" s="42">
        <f t="shared" si="5"/>
        <v>0.76</v>
      </c>
      <c r="N33" s="32">
        <f>IF(L33=0,0,+'1B'!$G$14)</f>
        <v>0</v>
      </c>
      <c r="O33" s="46">
        <f t="shared" ref="O33:O42" si="8">MAX(0,MAX(L33,+H33/$U$23*J33*$Q$23+I33/$U$23*K33*$Q$23)-N33)</f>
        <v>135.51912568306011</v>
      </c>
    </row>
    <row r="34" spans="4:15">
      <c r="D34" s="32">
        <v>4</v>
      </c>
      <c r="E34" s="197">
        <f t="shared" si="0"/>
        <v>45383</v>
      </c>
      <c r="F34" s="197">
        <f t="shared" si="1"/>
        <v>45412</v>
      </c>
      <c r="G34" s="44">
        <f t="shared" si="6"/>
        <v>30</v>
      </c>
      <c r="H34" s="73">
        <f t="shared" si="2"/>
        <v>0</v>
      </c>
      <c r="I34" s="73">
        <f t="shared" si="3"/>
        <v>30</v>
      </c>
      <c r="J34" s="40">
        <f t="shared" si="7"/>
        <v>0.82000000000000006</v>
      </c>
      <c r="K34" s="40">
        <f t="shared" si="7"/>
        <v>0.76</v>
      </c>
      <c r="L34" s="41">
        <f t="shared" si="4"/>
        <v>131.14754098360655</v>
      </c>
      <c r="M34" s="42">
        <f t="shared" si="5"/>
        <v>0.76</v>
      </c>
      <c r="N34" s="32">
        <f>IF(L34=0,0,+'1B'!$G$14)</f>
        <v>0</v>
      </c>
      <c r="O34" s="46">
        <f t="shared" si="8"/>
        <v>131.14754098360655</v>
      </c>
    </row>
    <row r="35" spans="4:15">
      <c r="D35" s="32">
        <v>5</v>
      </c>
      <c r="E35" s="197">
        <f t="shared" si="0"/>
        <v>45413</v>
      </c>
      <c r="F35" s="197">
        <f t="shared" si="1"/>
        <v>45443</v>
      </c>
      <c r="G35" s="44">
        <f t="shared" si="6"/>
        <v>31</v>
      </c>
      <c r="H35" s="73">
        <f t="shared" si="2"/>
        <v>0</v>
      </c>
      <c r="I35" s="73">
        <f t="shared" si="3"/>
        <v>31</v>
      </c>
      <c r="J35" s="40">
        <f t="shared" si="7"/>
        <v>0.82000000000000006</v>
      </c>
      <c r="K35" s="40">
        <f t="shared" si="7"/>
        <v>0.76</v>
      </c>
      <c r="L35" s="41">
        <f t="shared" si="4"/>
        <v>135.51912568306011</v>
      </c>
      <c r="M35" s="42">
        <f t="shared" si="5"/>
        <v>0.76</v>
      </c>
      <c r="N35" s="32">
        <f>IF(L35=0,0,+'1B'!$G$14)</f>
        <v>0</v>
      </c>
      <c r="O35" s="46">
        <f t="shared" si="8"/>
        <v>135.51912568306011</v>
      </c>
    </row>
    <row r="36" spans="4:15">
      <c r="D36" s="32">
        <v>6</v>
      </c>
      <c r="E36" s="197">
        <f t="shared" si="0"/>
        <v>45444</v>
      </c>
      <c r="F36" s="197">
        <f t="shared" si="1"/>
        <v>45473</v>
      </c>
      <c r="G36" s="44">
        <f t="shared" si="6"/>
        <v>30</v>
      </c>
      <c r="H36" s="73">
        <f t="shared" si="2"/>
        <v>0</v>
      </c>
      <c r="I36" s="73">
        <f t="shared" si="3"/>
        <v>30</v>
      </c>
      <c r="J36" s="40">
        <f t="shared" si="7"/>
        <v>0.82000000000000006</v>
      </c>
      <c r="K36" s="40">
        <f t="shared" si="7"/>
        <v>0.76</v>
      </c>
      <c r="L36" s="41">
        <f t="shared" si="4"/>
        <v>131.14754098360655</v>
      </c>
      <c r="M36" s="42">
        <f t="shared" si="5"/>
        <v>0.76</v>
      </c>
      <c r="N36" s="32">
        <f>IF(L36=0,0,+'1B'!$G$14)</f>
        <v>0</v>
      </c>
      <c r="O36" s="46">
        <f t="shared" si="8"/>
        <v>131.14754098360655</v>
      </c>
    </row>
    <row r="37" spans="4:15">
      <c r="D37" s="32">
        <v>7</v>
      </c>
      <c r="E37" s="197">
        <f t="shared" si="0"/>
        <v>45474</v>
      </c>
      <c r="F37" s="197">
        <f t="shared" si="1"/>
        <v>45504</v>
      </c>
      <c r="G37" s="44">
        <f t="shared" si="6"/>
        <v>31</v>
      </c>
      <c r="H37" s="73">
        <f t="shared" si="2"/>
        <v>0</v>
      </c>
      <c r="I37" s="73">
        <f t="shared" si="3"/>
        <v>31</v>
      </c>
      <c r="J37" s="40">
        <f t="shared" si="7"/>
        <v>0.82000000000000006</v>
      </c>
      <c r="K37" s="40">
        <f t="shared" si="7"/>
        <v>0.76</v>
      </c>
      <c r="L37" s="41">
        <f t="shared" si="4"/>
        <v>135.51912568306011</v>
      </c>
      <c r="M37" s="42">
        <f t="shared" si="5"/>
        <v>0.76</v>
      </c>
      <c r="N37" s="32">
        <f>IF(L37=0,0,+'1B'!$G$14)</f>
        <v>0</v>
      </c>
      <c r="O37" s="46">
        <f t="shared" si="8"/>
        <v>135.51912568306011</v>
      </c>
    </row>
    <row r="38" spans="4:15">
      <c r="D38" s="32">
        <v>8</v>
      </c>
      <c r="E38" s="197">
        <f t="shared" si="0"/>
        <v>45505</v>
      </c>
      <c r="F38" s="197">
        <f t="shared" si="1"/>
        <v>45535</v>
      </c>
      <c r="G38" s="44">
        <f t="shared" si="6"/>
        <v>31</v>
      </c>
      <c r="H38" s="73">
        <f t="shared" si="2"/>
        <v>0</v>
      </c>
      <c r="I38" s="73">
        <f t="shared" si="3"/>
        <v>31</v>
      </c>
      <c r="J38" s="40">
        <f t="shared" si="7"/>
        <v>0.82000000000000006</v>
      </c>
      <c r="K38" s="40">
        <f t="shared" si="7"/>
        <v>0.76</v>
      </c>
      <c r="L38" s="41">
        <f t="shared" si="4"/>
        <v>135.51912568306011</v>
      </c>
      <c r="M38" s="42">
        <f t="shared" si="5"/>
        <v>0.76</v>
      </c>
      <c r="N38" s="32">
        <f>IF(L38=0,0,+'1B'!$G$14)</f>
        <v>0</v>
      </c>
      <c r="O38" s="46">
        <f t="shared" si="8"/>
        <v>135.51912568306011</v>
      </c>
    </row>
    <row r="39" spans="4:15">
      <c r="D39" s="32">
        <v>9</v>
      </c>
      <c r="E39" s="197">
        <f t="shared" si="0"/>
        <v>45536</v>
      </c>
      <c r="F39" s="197">
        <f t="shared" si="1"/>
        <v>45565</v>
      </c>
      <c r="G39" s="44">
        <f t="shared" si="6"/>
        <v>30</v>
      </c>
      <c r="H39" s="73">
        <f t="shared" si="2"/>
        <v>0</v>
      </c>
      <c r="I39" s="73">
        <f t="shared" si="3"/>
        <v>30</v>
      </c>
      <c r="J39" s="40">
        <f t="shared" si="7"/>
        <v>0.82000000000000006</v>
      </c>
      <c r="K39" s="40">
        <f t="shared" si="7"/>
        <v>0.76</v>
      </c>
      <c r="L39" s="41">
        <f t="shared" si="4"/>
        <v>131.14754098360655</v>
      </c>
      <c r="M39" s="42">
        <f t="shared" si="5"/>
        <v>0.76</v>
      </c>
      <c r="N39" s="32">
        <f>IF(L39=0,0,+'1B'!$G$14)</f>
        <v>0</v>
      </c>
      <c r="O39" s="46">
        <f t="shared" si="8"/>
        <v>131.14754098360655</v>
      </c>
    </row>
    <row r="40" spans="4:15">
      <c r="D40" s="32">
        <v>10</v>
      </c>
      <c r="E40" s="197">
        <f t="shared" si="0"/>
        <v>45566</v>
      </c>
      <c r="F40" s="197">
        <f t="shared" si="1"/>
        <v>45596</v>
      </c>
      <c r="G40" s="44">
        <f t="shared" si="6"/>
        <v>31</v>
      </c>
      <c r="H40" s="73">
        <f t="shared" si="2"/>
        <v>0</v>
      </c>
      <c r="I40" s="73">
        <f t="shared" si="3"/>
        <v>31</v>
      </c>
      <c r="J40" s="40">
        <f t="shared" si="7"/>
        <v>0.82000000000000006</v>
      </c>
      <c r="K40" s="40">
        <f t="shared" si="7"/>
        <v>0.76</v>
      </c>
      <c r="L40" s="41">
        <f t="shared" si="4"/>
        <v>135.51912568306011</v>
      </c>
      <c r="M40" s="42">
        <f t="shared" si="5"/>
        <v>0.76</v>
      </c>
      <c r="N40" s="32">
        <f>IF(L40=0,0,+'1B'!$G$14)</f>
        <v>0</v>
      </c>
      <c r="O40" s="46">
        <f t="shared" si="8"/>
        <v>135.51912568306011</v>
      </c>
    </row>
    <row r="41" spans="4:15">
      <c r="D41" s="32">
        <v>11</v>
      </c>
      <c r="E41" s="197">
        <f t="shared" si="0"/>
        <v>45597</v>
      </c>
      <c r="F41" s="197">
        <f t="shared" si="1"/>
        <v>45626</v>
      </c>
      <c r="G41" s="44">
        <f t="shared" si="6"/>
        <v>30</v>
      </c>
      <c r="H41" s="73">
        <f t="shared" si="2"/>
        <v>0</v>
      </c>
      <c r="I41" s="73">
        <f t="shared" si="3"/>
        <v>30</v>
      </c>
      <c r="J41" s="40">
        <f t="shared" si="7"/>
        <v>0.82000000000000006</v>
      </c>
      <c r="K41" s="40">
        <f t="shared" si="7"/>
        <v>0.76</v>
      </c>
      <c r="L41" s="41">
        <f t="shared" si="4"/>
        <v>131.14754098360655</v>
      </c>
      <c r="M41" s="42">
        <f t="shared" si="5"/>
        <v>0.76</v>
      </c>
      <c r="N41" s="32">
        <f>IF(L41=0,0,+'1B'!$G$14)</f>
        <v>0</v>
      </c>
      <c r="O41" s="46">
        <f t="shared" si="8"/>
        <v>131.14754098360655</v>
      </c>
    </row>
    <row r="42" spans="4:15">
      <c r="D42" s="32">
        <v>12</v>
      </c>
      <c r="E42" s="197">
        <f t="shared" si="0"/>
        <v>45627</v>
      </c>
      <c r="F42" s="197">
        <f t="shared" si="1"/>
        <v>45657</v>
      </c>
      <c r="G42" s="44">
        <f t="shared" si="6"/>
        <v>31</v>
      </c>
      <c r="H42" s="73">
        <f t="shared" si="2"/>
        <v>0</v>
      </c>
      <c r="I42" s="73">
        <f t="shared" si="3"/>
        <v>31</v>
      </c>
      <c r="J42" s="40">
        <f t="shared" si="7"/>
        <v>0.82000000000000006</v>
      </c>
      <c r="K42" s="40">
        <f t="shared" si="7"/>
        <v>0.76</v>
      </c>
      <c r="L42" s="41">
        <f t="shared" si="4"/>
        <v>135.51912568306011</v>
      </c>
      <c r="M42" s="42">
        <f t="shared" si="5"/>
        <v>0.76</v>
      </c>
      <c r="N42" s="32">
        <f>IF(L42=0,0,+'1B'!$G$14)</f>
        <v>0</v>
      </c>
      <c r="O42" s="46">
        <f t="shared" si="8"/>
        <v>135.51912568306011</v>
      </c>
    </row>
    <row r="43" spans="4:15">
      <c r="G43" s="44">
        <f>SUM(G31:G42)</f>
        <v>366</v>
      </c>
      <c r="H43" s="44">
        <f>SUM(H31:H42)</f>
        <v>0</v>
      </c>
      <c r="I43" s="44">
        <f>SUM(I31:I42)</f>
        <v>366</v>
      </c>
      <c r="L43" s="46">
        <f>SUM(L31:L42)</f>
        <v>1600</v>
      </c>
      <c r="M43" s="46"/>
      <c r="N43" s="46">
        <f>SUM(N31:N42)</f>
        <v>0</v>
      </c>
      <c r="O43" s="46">
        <f>SUM(O31:O42)</f>
        <v>1600</v>
      </c>
    </row>
    <row r="44" spans="4:15">
      <c r="L44" s="46">
        <f>+L43-O43</f>
        <v>0</v>
      </c>
    </row>
    <row r="47" spans="4:15">
      <c r="L47" s="46"/>
    </row>
  </sheetData>
  <sheetProtection algorithmName="SHA-512" hashValue="j9Lpbl/49dkkjy5kD6u99f7Pp3dZBwo0uE/pZfPjYVS2YDqixxsjkovnMPledpRUCSAPKIvfhJNm6Q41Hoq1xg==" saltValue="CI/7+ev0Gp50E32+Howi0g=="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A4BC-327F-4B8F-9076-A76AF4F6767F}">
  <sheetPr codeName="Sheet6">
    <tabColor theme="9" tint="0.79998168889431442"/>
    <pageSetUpPr autoPageBreaks="0" fitToPage="1"/>
  </sheetPr>
  <dimension ref="A1:JK219"/>
  <sheetViews>
    <sheetView showGridLines="0" showRowColHeaders="0" tabSelected="1" workbookViewId="0"/>
  </sheetViews>
  <sheetFormatPr defaultColWidth="5.7109375" defaultRowHeight="20.100000000000001" customHeight="1"/>
  <cols>
    <col min="1" max="1" width="5.7109375" style="129" customWidth="1"/>
    <col min="2" max="2" width="22.85546875" style="129" customWidth="1"/>
    <col min="3" max="3" width="18.5703125" style="129" customWidth="1"/>
    <col min="4" max="4" width="22.85546875" style="129" customWidth="1"/>
    <col min="5" max="5" width="18.5703125" style="129" customWidth="1"/>
    <col min="6" max="6" width="25.7109375" style="129" customWidth="1"/>
    <col min="7" max="9" width="5.7109375" style="129" customWidth="1"/>
    <col min="10" max="10" width="8.42578125" style="129" customWidth="1"/>
    <col min="11" max="16384" width="5.7109375" style="129"/>
  </cols>
  <sheetData>
    <row r="1" spans="1:271" ht="30" customHeight="1">
      <c r="A1" s="126"/>
      <c r="B1" s="127"/>
      <c r="C1" s="127"/>
      <c r="D1" s="127"/>
      <c r="E1" s="127"/>
      <c r="F1" s="127"/>
      <c r="G1" s="126"/>
      <c r="H1" s="126"/>
      <c r="I1" s="126"/>
      <c r="J1" s="126"/>
      <c r="K1" s="126"/>
      <c r="L1" s="126"/>
      <c r="M1" s="126"/>
      <c r="N1" s="126"/>
      <c r="O1" s="126"/>
      <c r="P1" s="126"/>
      <c r="Q1" s="126"/>
      <c r="R1" s="126"/>
      <c r="S1" s="126"/>
      <c r="T1" s="126"/>
      <c r="U1" s="126"/>
      <c r="V1" s="126"/>
      <c r="W1" s="126"/>
      <c r="X1" s="126"/>
      <c r="Y1" s="126"/>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c r="IW1" s="128"/>
      <c r="IX1" s="128"/>
      <c r="IY1" s="128"/>
      <c r="IZ1" s="128"/>
      <c r="JA1" s="128"/>
      <c r="JB1" s="128"/>
      <c r="JC1" s="128"/>
      <c r="JD1" s="128"/>
      <c r="JE1" s="128"/>
      <c r="JF1" s="128"/>
      <c r="JG1" s="128"/>
      <c r="JH1" s="128"/>
      <c r="JI1" s="128"/>
      <c r="JJ1" s="128"/>
      <c r="JK1" s="128"/>
    </row>
    <row r="2" spans="1:271" ht="138.75" customHeight="1">
      <c r="A2" s="126"/>
      <c r="B2" s="222">
        <f>DTM</f>
        <v>45339</v>
      </c>
      <c r="C2" s="222"/>
      <c r="D2" s="222"/>
      <c r="E2" s="222"/>
      <c r="F2" s="222"/>
      <c r="G2" s="126"/>
      <c r="H2" s="126"/>
      <c r="I2" s="126"/>
      <c r="J2" s="126"/>
      <c r="K2" s="126"/>
      <c r="L2" s="126"/>
      <c r="M2" s="126"/>
      <c r="N2" s="126"/>
      <c r="O2" s="126"/>
      <c r="P2" s="126"/>
      <c r="Q2" s="126"/>
      <c r="R2" s="126"/>
      <c r="S2" s="126"/>
      <c r="T2" s="126"/>
      <c r="U2" s="126"/>
      <c r="V2" s="126"/>
      <c r="W2" s="126"/>
      <c r="X2" s="126"/>
      <c r="Y2" s="126"/>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row>
    <row r="3" spans="1:271" ht="20.100000000000001" customHeight="1">
      <c r="A3" s="126"/>
      <c r="B3" s="128"/>
      <c r="C3" s="128"/>
      <c r="D3" s="128"/>
      <c r="E3" s="128"/>
      <c r="F3" s="128"/>
      <c r="G3" s="126"/>
      <c r="H3" s="126"/>
      <c r="I3" s="126"/>
      <c r="J3" s="126"/>
      <c r="K3" s="126"/>
      <c r="L3" s="126"/>
      <c r="M3" s="126"/>
      <c r="N3" s="126"/>
      <c r="O3" s="126"/>
      <c r="P3" s="126"/>
      <c r="Q3" s="126"/>
      <c r="R3" s="126"/>
      <c r="S3" s="126"/>
      <c r="T3" s="126"/>
      <c r="U3" s="126"/>
      <c r="V3" s="126"/>
      <c r="W3" s="126"/>
      <c r="X3" s="126"/>
      <c r="Y3" s="126"/>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row>
    <row r="4" spans="1:271" ht="30" customHeight="1">
      <c r="A4" s="126"/>
      <c r="B4" s="220" t="s">
        <v>150</v>
      </c>
      <c r="C4" s="220"/>
      <c r="D4" s="220"/>
      <c r="E4" s="220"/>
      <c r="F4" s="220"/>
      <c r="G4" s="126"/>
      <c r="H4" s="126"/>
      <c r="I4" s="126"/>
      <c r="J4" s="126"/>
      <c r="K4" s="126"/>
      <c r="L4" s="126"/>
      <c r="M4" s="126"/>
      <c r="N4" s="126"/>
      <c r="O4" s="126"/>
      <c r="P4" s="126"/>
      <c r="Q4" s="126"/>
      <c r="R4" s="126"/>
      <c r="S4" s="126"/>
      <c r="T4" s="126"/>
      <c r="U4" s="126"/>
      <c r="V4" s="126"/>
      <c r="W4" s="126"/>
      <c r="X4" s="126"/>
      <c r="Y4" s="126"/>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row>
    <row r="5" spans="1:271" ht="20.100000000000001" customHeight="1">
      <c r="A5" s="126"/>
      <c r="B5" s="128"/>
      <c r="C5" s="130"/>
      <c r="D5" s="128"/>
      <c r="E5" s="128"/>
      <c r="F5" s="128"/>
      <c r="G5" s="126"/>
      <c r="H5" s="126"/>
      <c r="I5" s="126"/>
      <c r="J5" s="126"/>
      <c r="K5" s="126"/>
      <c r="L5" s="126"/>
      <c r="M5" s="126"/>
      <c r="N5" s="126"/>
      <c r="O5" s="126"/>
      <c r="P5" s="126"/>
      <c r="Q5" s="126"/>
      <c r="R5" s="126"/>
      <c r="S5" s="126"/>
      <c r="T5" s="126"/>
      <c r="U5" s="126"/>
      <c r="V5" s="126"/>
      <c r="W5" s="126"/>
      <c r="X5" s="126"/>
      <c r="Y5" s="126"/>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row>
    <row r="6" spans="1:271" ht="20.100000000000001" customHeight="1">
      <c r="A6" s="126"/>
      <c r="B6" s="131"/>
      <c r="C6" s="131"/>
      <c r="D6" s="131"/>
      <c r="E6" s="131"/>
      <c r="F6" s="131"/>
      <c r="G6" s="126"/>
      <c r="H6" s="126"/>
      <c r="I6" s="126"/>
      <c r="J6" s="126"/>
      <c r="K6" s="126"/>
      <c r="L6" s="126"/>
      <c r="M6" s="126"/>
      <c r="N6" s="126"/>
      <c r="O6" s="126"/>
      <c r="P6" s="126"/>
      <c r="Q6" s="126"/>
      <c r="R6" s="126"/>
      <c r="S6" s="126"/>
      <c r="T6" s="126"/>
      <c r="U6" s="126"/>
      <c r="V6" s="126"/>
      <c r="W6" s="126"/>
      <c r="X6" s="126"/>
      <c r="Y6" s="126"/>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row>
    <row r="7" spans="1:271" ht="20.100000000000001" customHeight="1">
      <c r="A7" s="126"/>
      <c r="B7" s="131"/>
      <c r="C7" s="131"/>
      <c r="D7" s="131"/>
      <c r="E7" s="131"/>
      <c r="F7" s="131"/>
      <c r="G7" s="126"/>
      <c r="H7" s="126"/>
      <c r="I7" s="126"/>
      <c r="J7" s="126"/>
      <c r="K7" s="126"/>
      <c r="L7" s="126"/>
      <c r="M7" s="126"/>
      <c r="N7" s="126"/>
      <c r="O7" s="126"/>
      <c r="P7" s="126"/>
      <c r="Q7" s="126"/>
      <c r="R7" s="126"/>
      <c r="S7" s="126"/>
      <c r="T7" s="126"/>
      <c r="U7" s="126"/>
      <c r="V7" s="126"/>
      <c r="W7" s="126"/>
      <c r="X7" s="126"/>
      <c r="Y7" s="126"/>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row>
    <row r="8" spans="1:271" ht="20.100000000000001" customHeight="1">
      <c r="A8" s="126"/>
      <c r="B8" s="131"/>
      <c r="C8" s="131"/>
      <c r="D8" s="131"/>
      <c r="E8" s="131"/>
      <c r="F8" s="131"/>
      <c r="G8" s="126"/>
      <c r="H8" s="126"/>
      <c r="I8" s="126"/>
      <c r="J8" s="126"/>
      <c r="K8" s="126"/>
      <c r="L8" s="126"/>
      <c r="M8" s="126"/>
      <c r="N8" s="126"/>
      <c r="O8" s="126"/>
      <c r="P8" s="126"/>
      <c r="Q8" s="126"/>
      <c r="R8" s="126"/>
      <c r="S8" s="126"/>
      <c r="T8" s="126"/>
      <c r="U8" s="126"/>
      <c r="V8" s="126"/>
      <c r="W8" s="126"/>
      <c r="X8" s="126"/>
      <c r="Y8" s="126"/>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row>
    <row r="9" spans="1:271" ht="20.100000000000001" customHeight="1">
      <c r="A9" s="126"/>
      <c r="B9" s="131"/>
      <c r="C9" s="131"/>
      <c r="D9" s="131"/>
      <c r="E9" s="131"/>
      <c r="F9" s="131"/>
      <c r="G9" s="126"/>
      <c r="H9" s="126"/>
      <c r="I9" s="126"/>
      <c r="J9" s="126"/>
      <c r="K9" s="126"/>
      <c r="L9" s="126"/>
      <c r="M9" s="126"/>
      <c r="N9" s="126"/>
      <c r="O9" s="126"/>
      <c r="P9" s="126"/>
      <c r="Q9" s="126"/>
      <c r="R9" s="126"/>
      <c r="S9" s="126"/>
      <c r="T9" s="126"/>
      <c r="U9" s="126"/>
      <c r="V9" s="126"/>
      <c r="W9" s="126"/>
      <c r="X9" s="126"/>
      <c r="Y9" s="126"/>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row>
    <row r="10" spans="1:271" ht="20.100000000000001" customHeight="1">
      <c r="A10" s="126"/>
      <c r="B10" s="131"/>
      <c r="C10" s="131"/>
      <c r="D10" s="131"/>
      <c r="E10" s="131"/>
      <c r="F10" s="131"/>
      <c r="G10" s="126"/>
      <c r="H10" s="126"/>
      <c r="I10" s="126"/>
      <c r="J10" s="126"/>
      <c r="K10" s="126"/>
      <c r="L10" s="126"/>
      <c r="M10" s="126"/>
      <c r="N10" s="126"/>
      <c r="O10" s="126"/>
      <c r="P10" s="126"/>
      <c r="Q10" s="126"/>
      <c r="R10" s="126"/>
      <c r="S10" s="126"/>
      <c r="T10" s="126"/>
      <c r="U10" s="126"/>
      <c r="V10" s="126"/>
      <c r="W10" s="126"/>
      <c r="X10" s="126"/>
      <c r="Y10" s="126"/>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row>
    <row r="11" spans="1:271" ht="20.100000000000001" customHeight="1">
      <c r="A11" s="126"/>
      <c r="B11" s="131"/>
      <c r="C11" s="131"/>
      <c r="D11" s="131"/>
      <c r="E11" s="131"/>
      <c r="F11" s="131"/>
      <c r="G11" s="126"/>
      <c r="H11" s="126"/>
      <c r="I11" s="126"/>
      <c r="J11" s="126"/>
      <c r="K11" s="126"/>
      <c r="L11" s="126"/>
      <c r="M11" s="126"/>
      <c r="N11" s="126"/>
      <c r="O11" s="126"/>
      <c r="P11" s="126"/>
      <c r="Q11" s="126"/>
      <c r="R11" s="126"/>
      <c r="S11" s="126"/>
      <c r="T11" s="126"/>
      <c r="U11" s="126"/>
      <c r="V11" s="126"/>
      <c r="W11" s="126"/>
      <c r="X11" s="126"/>
      <c r="Y11" s="126"/>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row>
    <row r="12" spans="1:271" ht="20.100000000000001" customHeight="1">
      <c r="A12" s="126"/>
      <c r="B12" s="131"/>
      <c r="C12" s="131"/>
      <c r="D12" s="131"/>
      <c r="E12" s="131"/>
      <c r="F12" s="131"/>
      <c r="G12" s="126"/>
      <c r="H12" s="126"/>
      <c r="I12" s="126"/>
      <c r="J12" s="126"/>
      <c r="K12" s="126"/>
      <c r="L12" s="126"/>
      <c r="M12" s="126"/>
      <c r="N12" s="126"/>
      <c r="O12" s="126"/>
      <c r="P12" s="126"/>
      <c r="Q12" s="126"/>
      <c r="R12" s="126"/>
      <c r="S12" s="126"/>
      <c r="T12" s="126"/>
      <c r="U12" s="126"/>
      <c r="V12" s="126"/>
      <c r="W12" s="126"/>
      <c r="X12" s="126"/>
      <c r="Y12" s="126"/>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row>
    <row r="13" spans="1:271" ht="20.100000000000001" customHeight="1">
      <c r="A13" s="126"/>
      <c r="B13" s="131"/>
      <c r="C13" s="131"/>
      <c r="D13" s="131"/>
      <c r="E13" s="131"/>
      <c r="F13" s="131"/>
      <c r="G13" s="126"/>
      <c r="H13" s="126"/>
      <c r="I13" s="126"/>
      <c r="J13" s="126"/>
      <c r="K13" s="126"/>
      <c r="L13" s="126"/>
      <c r="M13" s="126"/>
      <c r="N13" s="126"/>
      <c r="O13" s="126"/>
      <c r="P13" s="126"/>
      <c r="Q13" s="126"/>
      <c r="R13" s="126"/>
      <c r="S13" s="126"/>
      <c r="T13" s="126"/>
      <c r="U13" s="126"/>
      <c r="V13" s="126"/>
      <c r="W13" s="126"/>
      <c r="X13" s="126"/>
      <c r="Y13" s="126"/>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row>
    <row r="14" spans="1:271" ht="20.100000000000001" customHeight="1">
      <c r="A14" s="126"/>
      <c r="B14" s="131"/>
      <c r="C14" s="131"/>
      <c r="D14" s="131"/>
      <c r="E14" s="131"/>
      <c r="F14" s="131"/>
      <c r="G14" s="126"/>
      <c r="H14" s="126"/>
      <c r="I14" s="126"/>
      <c r="J14" s="126"/>
      <c r="K14" s="126"/>
      <c r="L14" s="126"/>
      <c r="M14" s="126"/>
      <c r="N14" s="126"/>
      <c r="O14" s="126"/>
      <c r="P14" s="126"/>
      <c r="Q14" s="126"/>
      <c r="R14" s="126"/>
      <c r="S14" s="126"/>
      <c r="T14" s="126"/>
      <c r="U14" s="126"/>
      <c r="V14" s="126"/>
      <c r="W14" s="126"/>
      <c r="X14" s="126"/>
      <c r="Y14" s="126"/>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row>
    <row r="15" spans="1:271" ht="20.100000000000001" customHeight="1">
      <c r="A15" s="126"/>
      <c r="B15" s="131"/>
      <c r="C15" s="131"/>
      <c r="D15" s="131"/>
      <c r="E15" s="131"/>
      <c r="F15" s="131"/>
      <c r="G15" s="126"/>
      <c r="H15" s="126"/>
      <c r="I15" s="126"/>
      <c r="J15" s="126"/>
      <c r="K15" s="126"/>
      <c r="L15" s="126"/>
      <c r="M15" s="126"/>
      <c r="N15" s="126"/>
      <c r="O15" s="126"/>
      <c r="P15" s="126"/>
      <c r="Q15" s="126"/>
      <c r="R15" s="126"/>
      <c r="S15" s="126"/>
      <c r="T15" s="126"/>
      <c r="U15" s="126"/>
      <c r="V15" s="126"/>
      <c r="W15" s="126"/>
      <c r="X15" s="126"/>
      <c r="Y15" s="126"/>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28"/>
      <c r="IX15" s="128"/>
      <c r="IY15" s="128"/>
      <c r="IZ15" s="128"/>
      <c r="JA15" s="128"/>
      <c r="JB15" s="128"/>
      <c r="JC15" s="128"/>
      <c r="JD15" s="128"/>
      <c r="JE15" s="128"/>
      <c r="JF15" s="128"/>
      <c r="JG15" s="128"/>
      <c r="JH15" s="128"/>
      <c r="JI15" s="128"/>
      <c r="JJ15" s="128"/>
      <c r="JK15" s="128"/>
    </row>
    <row r="16" spans="1:271" ht="34.5" customHeight="1">
      <c r="A16" s="126"/>
      <c r="B16" s="131"/>
      <c r="C16" s="131"/>
      <c r="D16" s="131"/>
      <c r="E16" s="131"/>
      <c r="F16" s="131"/>
      <c r="G16" s="126"/>
      <c r="H16" s="126"/>
      <c r="I16" s="126"/>
      <c r="J16" s="126"/>
      <c r="K16" s="126"/>
      <c r="L16" s="126"/>
      <c r="M16" s="126"/>
      <c r="N16" s="126"/>
      <c r="O16" s="126"/>
      <c r="P16" s="126"/>
      <c r="Q16" s="126"/>
      <c r="R16" s="126"/>
      <c r="S16" s="126"/>
      <c r="T16" s="126"/>
      <c r="U16" s="126"/>
      <c r="V16" s="126"/>
      <c r="W16" s="126"/>
      <c r="X16" s="126"/>
      <c r="Y16" s="126"/>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c r="IW16" s="128"/>
      <c r="IX16" s="128"/>
      <c r="IY16" s="128"/>
      <c r="IZ16" s="128"/>
      <c r="JA16" s="128"/>
      <c r="JB16" s="128"/>
      <c r="JC16" s="128"/>
      <c r="JD16" s="128"/>
      <c r="JE16" s="128"/>
      <c r="JF16" s="128"/>
      <c r="JG16" s="128"/>
      <c r="JH16" s="128"/>
      <c r="JI16" s="128"/>
      <c r="JJ16" s="128"/>
      <c r="JK16" s="128"/>
    </row>
    <row r="17" spans="1:271" ht="20.100000000000001" customHeight="1">
      <c r="A17" s="126"/>
      <c r="B17" s="149" t="s">
        <v>122</v>
      </c>
      <c r="C17" s="128"/>
      <c r="D17" s="128"/>
      <c r="E17" s="128"/>
      <c r="F17" s="128"/>
      <c r="G17" s="126"/>
      <c r="H17" s="126"/>
      <c r="I17" s="126"/>
      <c r="J17" s="126"/>
      <c r="K17" s="126"/>
      <c r="L17" s="126"/>
      <c r="M17" s="126"/>
      <c r="N17" s="126"/>
      <c r="O17" s="126"/>
      <c r="P17" s="126"/>
      <c r="Q17" s="126"/>
      <c r="R17" s="126"/>
      <c r="S17" s="126"/>
      <c r="T17" s="126"/>
      <c r="U17" s="126"/>
      <c r="V17" s="126"/>
      <c r="W17" s="126"/>
      <c r="X17" s="126"/>
      <c r="Y17" s="126"/>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28"/>
      <c r="IX17" s="128"/>
      <c r="IY17" s="128"/>
      <c r="IZ17" s="128"/>
      <c r="JA17" s="128"/>
      <c r="JB17" s="128"/>
      <c r="JC17" s="128"/>
      <c r="JD17" s="128"/>
      <c r="JE17" s="128"/>
      <c r="JF17" s="128"/>
      <c r="JG17" s="128"/>
      <c r="JH17" s="128"/>
      <c r="JI17" s="128"/>
      <c r="JJ17" s="128"/>
      <c r="JK17" s="128"/>
    </row>
    <row r="18" spans="1:271" ht="20.100000000000001" customHeight="1">
      <c r="A18" s="126"/>
      <c r="B18" s="153" t="s">
        <v>123</v>
      </c>
      <c r="C18" s="133"/>
      <c r="D18" s="147"/>
      <c r="E18" s="135"/>
      <c r="F18" s="132"/>
      <c r="G18" s="126"/>
      <c r="H18" s="126"/>
      <c r="I18" s="126"/>
      <c r="J18" s="126"/>
      <c r="K18" s="126"/>
      <c r="L18" s="126"/>
      <c r="M18" s="126"/>
      <c r="N18" s="126"/>
      <c r="O18" s="126"/>
      <c r="P18" s="126"/>
      <c r="Q18" s="126"/>
      <c r="R18" s="126"/>
      <c r="S18" s="126"/>
      <c r="T18" s="126"/>
      <c r="U18" s="126"/>
      <c r="V18" s="126"/>
      <c r="W18" s="126"/>
      <c r="X18" s="126"/>
      <c r="Y18" s="126"/>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c r="IX18" s="128"/>
      <c r="IY18" s="128"/>
      <c r="IZ18" s="128"/>
      <c r="JA18" s="128"/>
      <c r="JB18" s="128"/>
      <c r="JC18" s="128"/>
      <c r="JD18" s="128"/>
      <c r="JE18" s="128"/>
      <c r="JF18" s="128"/>
      <c r="JG18" s="128"/>
      <c r="JH18" s="128"/>
      <c r="JI18" s="128"/>
      <c r="JJ18" s="128"/>
      <c r="JK18" s="128"/>
    </row>
    <row r="19" spans="1:271" ht="20.100000000000001" customHeight="1">
      <c r="A19" s="126"/>
      <c r="C19" s="128"/>
      <c r="D19" s="128"/>
      <c r="E19" s="128"/>
      <c r="F19" s="128"/>
      <c r="G19" s="126"/>
      <c r="H19" s="126"/>
      <c r="I19" s="126"/>
      <c r="J19" s="126"/>
      <c r="K19" s="126"/>
      <c r="L19" s="126"/>
      <c r="M19" s="126"/>
      <c r="N19" s="126"/>
      <c r="O19" s="126"/>
      <c r="P19" s="126"/>
      <c r="Q19" s="126"/>
      <c r="R19" s="126"/>
      <c r="S19" s="126"/>
      <c r="T19" s="126"/>
      <c r="U19" s="126"/>
      <c r="V19" s="126"/>
      <c r="W19" s="126"/>
      <c r="X19" s="126"/>
      <c r="Y19" s="126"/>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c r="IX19" s="128"/>
      <c r="IY19" s="128"/>
      <c r="IZ19" s="128"/>
      <c r="JA19" s="128"/>
      <c r="JB19" s="128"/>
      <c r="JC19" s="128"/>
      <c r="JD19" s="128"/>
      <c r="JE19" s="128"/>
      <c r="JF19" s="128"/>
      <c r="JG19" s="128"/>
      <c r="JH19" s="128"/>
      <c r="JI19" s="128"/>
      <c r="JJ19" s="128"/>
      <c r="JK19" s="128"/>
    </row>
    <row r="20" spans="1:271" ht="20.100000000000001" customHeight="1">
      <c r="A20" s="126"/>
      <c r="C20" s="128"/>
      <c r="D20" s="128"/>
      <c r="E20" s="128"/>
      <c r="F20" s="128"/>
      <c r="G20" s="126"/>
      <c r="H20" s="126"/>
      <c r="I20" s="126"/>
      <c r="J20" s="126"/>
      <c r="K20" s="126"/>
      <c r="L20" s="126"/>
      <c r="M20" s="126"/>
      <c r="N20" s="126"/>
      <c r="O20" s="126"/>
      <c r="P20" s="126"/>
      <c r="Q20" s="126"/>
      <c r="R20" s="126"/>
      <c r="S20" s="126"/>
      <c r="T20" s="126"/>
      <c r="U20" s="126"/>
      <c r="V20" s="126"/>
      <c r="W20" s="126"/>
      <c r="X20" s="126"/>
      <c r="Y20" s="126"/>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28"/>
      <c r="IX20" s="128"/>
      <c r="IY20" s="128"/>
      <c r="IZ20" s="128"/>
      <c r="JA20" s="128"/>
      <c r="JB20" s="128"/>
      <c r="JC20" s="128"/>
      <c r="JD20" s="128"/>
      <c r="JE20" s="128"/>
      <c r="JF20" s="128"/>
      <c r="JG20" s="128"/>
      <c r="JH20" s="128"/>
      <c r="JI20" s="128"/>
      <c r="JJ20" s="128"/>
      <c r="JK20" s="128"/>
    </row>
    <row r="21" spans="1:271" ht="20.100000000000001" customHeight="1">
      <c r="A21" s="126"/>
      <c r="B21" s="203" t="s">
        <v>124</v>
      </c>
      <c r="C21" s="203"/>
      <c r="D21" s="203"/>
      <c r="E21" s="203"/>
      <c r="F21" s="139" t="s">
        <v>24</v>
      </c>
      <c r="G21" s="126"/>
      <c r="H21" s="126"/>
      <c r="I21" s="126"/>
      <c r="J21" s="126"/>
      <c r="K21" s="126"/>
      <c r="L21" s="126"/>
      <c r="M21" s="126"/>
      <c r="N21" s="126"/>
      <c r="O21" s="126"/>
      <c r="P21" s="126"/>
      <c r="Q21" s="126"/>
      <c r="R21" s="126"/>
      <c r="S21" s="126"/>
      <c r="T21" s="126"/>
      <c r="U21" s="126"/>
      <c r="V21" s="126"/>
      <c r="W21" s="126"/>
      <c r="X21" s="126"/>
      <c r="Y21" s="126"/>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28"/>
      <c r="IX21" s="128"/>
      <c r="IY21" s="128"/>
      <c r="IZ21" s="128"/>
      <c r="JA21" s="128"/>
      <c r="JB21" s="128"/>
      <c r="JC21" s="128"/>
      <c r="JD21" s="128"/>
      <c r="JE21" s="128"/>
      <c r="JF21" s="128"/>
      <c r="JG21" s="128"/>
      <c r="JH21" s="128"/>
      <c r="JI21" s="128"/>
      <c r="JJ21" s="128"/>
      <c r="JK21" s="128"/>
    </row>
    <row r="22" spans="1:271" ht="20.100000000000001" customHeight="1">
      <c r="A22" s="126"/>
      <c r="B22" s="203"/>
      <c r="C22" s="203"/>
      <c r="D22" s="203"/>
      <c r="E22" s="203"/>
      <c r="F22" s="139" t="s">
        <v>25</v>
      </c>
      <c r="G22" s="126"/>
      <c r="H22" s="126"/>
      <c r="I22" s="126"/>
      <c r="J22" s="126"/>
      <c r="K22" s="126"/>
      <c r="L22" s="126"/>
      <c r="M22" s="126"/>
      <c r="N22" s="126"/>
      <c r="O22" s="126"/>
      <c r="P22" s="126"/>
      <c r="Q22" s="126"/>
      <c r="R22" s="126"/>
      <c r="S22" s="126"/>
      <c r="T22" s="126"/>
      <c r="U22" s="126"/>
      <c r="V22" s="126"/>
      <c r="W22" s="126"/>
      <c r="X22" s="126"/>
      <c r="Y22" s="126"/>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c r="IX22" s="128"/>
      <c r="IY22" s="128"/>
      <c r="IZ22" s="128"/>
      <c r="JA22" s="128"/>
      <c r="JB22" s="128"/>
      <c r="JC22" s="128"/>
      <c r="JD22" s="128"/>
      <c r="JE22" s="128"/>
      <c r="JF22" s="128"/>
      <c r="JG22" s="128"/>
      <c r="JH22" s="128"/>
      <c r="JI22" s="128"/>
      <c r="JJ22" s="128"/>
      <c r="JK22" s="128"/>
    </row>
    <row r="23" spans="1:271" ht="11.25">
      <c r="A23" s="126"/>
      <c r="B23" s="140"/>
      <c r="C23" s="140"/>
      <c r="D23" s="140"/>
      <c r="E23" s="140"/>
      <c r="F23" s="140"/>
      <c r="G23" s="126"/>
      <c r="H23" s="126"/>
      <c r="I23" s="126"/>
      <c r="J23" s="126"/>
      <c r="K23" s="126"/>
      <c r="L23" s="126"/>
      <c r="M23" s="126"/>
      <c r="N23" s="126"/>
      <c r="O23" s="126"/>
      <c r="P23" s="126"/>
      <c r="Q23" s="126"/>
      <c r="R23" s="126"/>
      <c r="S23" s="126"/>
      <c r="T23" s="126"/>
      <c r="U23" s="126"/>
      <c r="V23" s="126"/>
      <c r="W23" s="126"/>
      <c r="X23" s="126"/>
      <c r="Y23" s="126"/>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row>
    <row r="24" spans="1:271" ht="11.25">
      <c r="A24" s="126"/>
      <c r="B24" s="141" t="s">
        <v>125</v>
      </c>
      <c r="C24" s="142"/>
      <c r="D24" s="142"/>
      <c r="E24" s="142"/>
      <c r="F24" s="142"/>
      <c r="G24" s="126"/>
      <c r="H24" s="126"/>
      <c r="I24" s="126"/>
      <c r="J24" s="126"/>
      <c r="K24" s="126"/>
      <c r="L24" s="126"/>
      <c r="M24" s="126"/>
      <c r="N24" s="126"/>
      <c r="O24" s="126"/>
      <c r="P24" s="126"/>
      <c r="Q24" s="126"/>
      <c r="R24" s="126"/>
      <c r="S24" s="126"/>
      <c r="T24" s="126"/>
      <c r="U24" s="126"/>
      <c r="V24" s="126"/>
      <c r="W24" s="126"/>
      <c r="X24" s="126"/>
      <c r="Y24" s="126"/>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c r="JC24" s="128"/>
      <c r="JD24" s="128"/>
      <c r="JE24" s="128"/>
      <c r="JF24" s="128"/>
      <c r="JG24" s="128"/>
      <c r="JH24" s="128"/>
      <c r="JI24" s="128"/>
      <c r="JJ24" s="128"/>
      <c r="JK24" s="128"/>
    </row>
    <row r="25" spans="1:271" ht="20.100000000000001"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row>
    <row r="26" spans="1:271" ht="20.100000000000001"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c r="IW26" s="128"/>
      <c r="IX26" s="128"/>
      <c r="IY26" s="128"/>
      <c r="IZ26" s="128"/>
      <c r="JA26" s="128"/>
      <c r="JB26" s="128"/>
      <c r="JC26" s="128"/>
      <c r="JD26" s="128"/>
      <c r="JE26" s="128"/>
      <c r="JF26" s="128"/>
      <c r="JG26" s="128"/>
      <c r="JH26" s="128"/>
      <c r="JI26" s="128"/>
      <c r="JJ26" s="128"/>
      <c r="JK26" s="128"/>
    </row>
    <row r="27" spans="1:271" ht="20.100000000000001" customHeight="1">
      <c r="A27" s="126"/>
      <c r="B27" s="126"/>
      <c r="C27" s="147"/>
      <c r="D27" s="147"/>
      <c r="E27" s="126"/>
      <c r="F27" s="126"/>
      <c r="G27" s="126"/>
      <c r="H27" s="126"/>
      <c r="I27" s="126"/>
      <c r="J27" s="126"/>
      <c r="K27" s="126"/>
      <c r="L27" s="126"/>
      <c r="M27" s="126"/>
      <c r="N27" s="126"/>
      <c r="O27" s="126"/>
      <c r="P27" s="126"/>
      <c r="Q27" s="126"/>
      <c r="R27" s="126"/>
      <c r="S27" s="126"/>
      <c r="T27" s="126"/>
      <c r="U27" s="126"/>
      <c r="V27" s="126"/>
      <c r="W27" s="126"/>
      <c r="X27" s="126"/>
      <c r="Y27" s="126"/>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c r="IW27" s="128"/>
      <c r="IX27" s="128"/>
      <c r="IY27" s="128"/>
      <c r="IZ27" s="128"/>
      <c r="JA27" s="128"/>
      <c r="JB27" s="128"/>
      <c r="JC27" s="128"/>
      <c r="JD27" s="128"/>
      <c r="JE27" s="128"/>
      <c r="JF27" s="128"/>
      <c r="JG27" s="128"/>
      <c r="JH27" s="128"/>
      <c r="JI27" s="128"/>
      <c r="JJ27" s="128"/>
      <c r="JK27" s="128"/>
    </row>
    <row r="28" spans="1:271" ht="20.100000000000001"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c r="IW28" s="128"/>
      <c r="IX28" s="128"/>
      <c r="IY28" s="128"/>
      <c r="IZ28" s="128"/>
      <c r="JA28" s="128"/>
      <c r="JB28" s="128"/>
      <c r="JC28" s="128"/>
      <c r="JD28" s="128"/>
      <c r="JE28" s="128"/>
      <c r="JF28" s="128"/>
      <c r="JG28" s="128"/>
      <c r="JH28" s="128"/>
      <c r="JI28" s="128"/>
      <c r="JJ28" s="128"/>
      <c r="JK28" s="128"/>
    </row>
    <row r="29" spans="1:271" ht="20.100000000000001"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c r="IW29" s="128"/>
      <c r="IX29" s="128"/>
      <c r="IY29" s="128"/>
      <c r="IZ29" s="128"/>
      <c r="JA29" s="128"/>
      <c r="JB29" s="128"/>
      <c r="JC29" s="128"/>
      <c r="JD29" s="128"/>
      <c r="JE29" s="128"/>
      <c r="JF29" s="128"/>
      <c r="JG29" s="128"/>
      <c r="JH29" s="128"/>
      <c r="JI29" s="128"/>
      <c r="JJ29" s="128"/>
      <c r="JK29" s="128"/>
    </row>
    <row r="30" spans="1:271" ht="20.100000000000001"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c r="IW30" s="128"/>
      <c r="IX30" s="128"/>
      <c r="IY30" s="128"/>
      <c r="IZ30" s="128"/>
      <c r="JA30" s="128"/>
      <c r="JB30" s="128"/>
      <c r="JC30" s="128"/>
      <c r="JD30" s="128"/>
      <c r="JE30" s="128"/>
      <c r="JF30" s="128"/>
      <c r="JG30" s="128"/>
      <c r="JH30" s="128"/>
      <c r="JI30" s="128"/>
      <c r="JJ30" s="128"/>
      <c r="JK30" s="128"/>
    </row>
    <row r="31" spans="1:271" ht="20.100000000000001"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c r="IX31" s="128"/>
      <c r="IY31" s="128"/>
      <c r="IZ31" s="128"/>
      <c r="JA31" s="128"/>
      <c r="JB31" s="128"/>
      <c r="JC31" s="128"/>
      <c r="JD31" s="128"/>
      <c r="JE31" s="128"/>
      <c r="JF31" s="128"/>
      <c r="JG31" s="128"/>
      <c r="JH31" s="128"/>
      <c r="JI31" s="128"/>
      <c r="JJ31" s="128"/>
      <c r="JK31" s="128"/>
    </row>
    <row r="32" spans="1:271" ht="20.100000000000001"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c r="IW32" s="128"/>
      <c r="IX32" s="128"/>
      <c r="IY32" s="128"/>
      <c r="IZ32" s="128"/>
      <c r="JA32" s="128"/>
      <c r="JB32" s="128"/>
      <c r="JC32" s="128"/>
      <c r="JD32" s="128"/>
      <c r="JE32" s="128"/>
      <c r="JF32" s="128"/>
      <c r="JG32" s="128"/>
      <c r="JH32" s="128"/>
      <c r="JI32" s="128"/>
      <c r="JJ32" s="128"/>
      <c r="JK32" s="128"/>
    </row>
    <row r="33" spans="1:271" ht="20.100000000000001"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c r="IW33" s="128"/>
      <c r="IX33" s="128"/>
      <c r="IY33" s="128"/>
      <c r="IZ33" s="128"/>
      <c r="JA33" s="128"/>
      <c r="JB33" s="128"/>
      <c r="JC33" s="128"/>
      <c r="JD33" s="128"/>
      <c r="JE33" s="128"/>
      <c r="JF33" s="128"/>
      <c r="JG33" s="128"/>
      <c r="JH33" s="128"/>
      <c r="JI33" s="128"/>
      <c r="JJ33" s="128"/>
      <c r="JK33" s="128"/>
    </row>
    <row r="34" spans="1:271" ht="20.100000000000001"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row>
    <row r="35" spans="1:271" ht="20.100000000000001"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row>
    <row r="36" spans="1:271" ht="20.100000000000001"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row>
    <row r="37" spans="1:271" ht="20.100000000000001"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row>
    <row r="38" spans="1:271" ht="20.10000000000000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row>
    <row r="39" spans="1:271" ht="20.100000000000001" customHeight="1">
      <c r="A39" s="126"/>
      <c r="B39" s="126"/>
      <c r="C39" s="147"/>
      <c r="D39" s="147"/>
      <c r="E39" s="126"/>
      <c r="F39" s="126"/>
      <c r="G39" s="126"/>
      <c r="H39" s="126"/>
      <c r="I39" s="126"/>
      <c r="J39" s="126"/>
      <c r="K39" s="126"/>
      <c r="L39" s="126"/>
      <c r="M39" s="126"/>
      <c r="N39" s="126"/>
      <c r="O39" s="126"/>
      <c r="P39" s="126"/>
      <c r="Q39" s="126"/>
      <c r="R39" s="126"/>
      <c r="S39" s="126"/>
      <c r="T39" s="126"/>
      <c r="U39" s="126"/>
      <c r="V39" s="126"/>
      <c r="W39" s="126"/>
      <c r="X39" s="126"/>
      <c r="Y39" s="126"/>
      <c r="Z39" s="126"/>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row>
    <row r="40" spans="1:271" ht="20.100000000000001"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row>
    <row r="41" spans="1:271" ht="20.100000000000001"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row>
    <row r="42" spans="1:271" ht="20.100000000000001"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c r="HJ42" s="128"/>
      <c r="HK42" s="128"/>
    </row>
    <row r="43" spans="1:271" ht="20.100000000000001"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row>
    <row r="44" spans="1:271" ht="20.100000000000001"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row>
    <row r="45" spans="1:271" ht="20.100000000000001"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row>
    <row r="46" spans="1:271" ht="20.100000000000001"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row>
    <row r="47" spans="1:271" ht="20.100000000000001"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row>
    <row r="48" spans="1:271" ht="20.100000000000001" customHeight="1">
      <c r="A48" s="126"/>
      <c r="B48" s="126"/>
      <c r="C48" s="147"/>
      <c r="D48" s="147"/>
      <c r="E48" s="126"/>
      <c r="F48" s="126"/>
      <c r="G48" s="126"/>
      <c r="H48" s="126"/>
      <c r="I48" s="126"/>
      <c r="J48" s="126"/>
      <c r="K48" s="126"/>
      <c r="L48" s="126"/>
      <c r="M48" s="126"/>
      <c r="N48" s="126"/>
      <c r="O48" s="126"/>
      <c r="P48" s="126"/>
      <c r="Q48" s="126"/>
      <c r="R48" s="126"/>
      <c r="S48" s="126"/>
      <c r="T48" s="126"/>
      <c r="U48" s="126"/>
      <c r="V48" s="126"/>
      <c r="W48" s="126"/>
      <c r="X48" s="126"/>
      <c r="Y48" s="126"/>
      <c r="Z48" s="126"/>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row>
    <row r="49" spans="1:219" ht="20.100000000000001"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row>
    <row r="50" spans="1:219" ht="20.100000000000001"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row>
    <row r="51" spans="1:219" ht="20.100000000000001"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row>
    <row r="52" spans="1:219" ht="20.100000000000001"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row>
    <row r="53" spans="1:219" ht="20.100000000000001"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row>
    <row r="54" spans="1:219" ht="20.100000000000001"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row>
    <row r="55" spans="1:219" ht="20.100000000000001"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row>
    <row r="56" spans="1:219" ht="20.100000000000001"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row>
    <row r="57" spans="1:219" ht="20.100000000000001"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row>
    <row r="58" spans="1:219" ht="20.100000000000001"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row>
    <row r="59" spans="1:219" ht="20.100000000000001"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row>
    <row r="60" spans="1:219" ht="20.100000000000001"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c r="HG60" s="128"/>
      <c r="HH60" s="128"/>
      <c r="HI60" s="128"/>
      <c r="HJ60" s="128"/>
      <c r="HK60" s="128"/>
    </row>
    <row r="61" spans="1:219" ht="20.100000000000001"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row>
    <row r="62" spans="1:219" ht="20.100000000000001"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c r="HG62" s="128"/>
      <c r="HH62" s="128"/>
      <c r="HI62" s="128"/>
      <c r="HJ62" s="128"/>
      <c r="HK62" s="128"/>
    </row>
    <row r="63" spans="1:219" ht="20.100000000000001"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28"/>
      <c r="GB63" s="128"/>
      <c r="GC63" s="128"/>
      <c r="GD63" s="128"/>
      <c r="GE63" s="128"/>
      <c r="GF63" s="128"/>
      <c r="GG63" s="128"/>
      <c r="GH63" s="128"/>
      <c r="GI63" s="128"/>
      <c r="GJ63" s="128"/>
      <c r="GK63" s="128"/>
      <c r="GL63" s="128"/>
      <c r="GM63" s="128"/>
      <c r="GN63" s="128"/>
      <c r="GO63" s="128"/>
      <c r="GP63" s="128"/>
      <c r="GQ63" s="128"/>
      <c r="GR63" s="128"/>
      <c r="GS63" s="128"/>
      <c r="GT63" s="128"/>
      <c r="GU63" s="128"/>
      <c r="GV63" s="128"/>
      <c r="GW63" s="128"/>
      <c r="GX63" s="128"/>
      <c r="GY63" s="128"/>
      <c r="GZ63" s="128"/>
      <c r="HA63" s="128"/>
      <c r="HB63" s="128"/>
      <c r="HC63" s="128"/>
      <c r="HD63" s="128"/>
      <c r="HE63" s="128"/>
      <c r="HF63" s="128"/>
      <c r="HG63" s="128"/>
      <c r="HH63" s="128"/>
      <c r="HI63" s="128"/>
      <c r="HJ63" s="128"/>
      <c r="HK63" s="128"/>
    </row>
    <row r="64" spans="1:219" ht="20.100000000000001"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row>
    <row r="65" spans="1:219" ht="20.100000000000001"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c r="HG65" s="128"/>
      <c r="HH65" s="128"/>
      <c r="HI65" s="128"/>
      <c r="HJ65" s="128"/>
      <c r="HK65" s="128"/>
    </row>
    <row r="66" spans="1:219" ht="20.100000000000001"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row>
    <row r="67" spans="1:219" ht="20.100000000000001"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row>
    <row r="68" spans="1:219" ht="20.100000000000001"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row>
    <row r="69" spans="1:219" ht="20.100000000000001"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row>
    <row r="70" spans="1:219" ht="20.100000000000001"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row>
    <row r="71" spans="1:219" ht="20.100000000000001"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8"/>
      <c r="FF71" s="128"/>
      <c r="FG71" s="128"/>
      <c r="FH71" s="128"/>
      <c r="FI71" s="128"/>
      <c r="FJ71" s="128"/>
      <c r="FK71" s="128"/>
      <c r="FL71" s="128"/>
      <c r="FM71" s="128"/>
      <c r="FN71" s="128"/>
      <c r="FO71" s="128"/>
      <c r="FP71" s="128"/>
      <c r="FQ71" s="128"/>
      <c r="FR71" s="128"/>
      <c r="FS71" s="128"/>
      <c r="FT71" s="128"/>
      <c r="FU71" s="128"/>
      <c r="FV71" s="128"/>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c r="HG71" s="128"/>
      <c r="HH71" s="128"/>
      <c r="HI71" s="128"/>
      <c r="HJ71" s="128"/>
      <c r="HK71" s="128"/>
    </row>
    <row r="72" spans="1:219" ht="20.100000000000001"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row>
    <row r="73" spans="1:219" ht="20.100000000000001"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c r="HG73" s="128"/>
      <c r="HH73" s="128"/>
      <c r="HI73" s="128"/>
      <c r="HJ73" s="128"/>
      <c r="HK73" s="128"/>
    </row>
    <row r="74" spans="1:219" ht="20.100000000000001"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c r="HG74" s="128"/>
      <c r="HH74" s="128"/>
      <c r="HI74" s="128"/>
      <c r="HJ74" s="128"/>
      <c r="HK74" s="128"/>
    </row>
    <row r="75" spans="1:219" ht="20.100000000000001"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c r="HG75" s="128"/>
      <c r="HH75" s="128"/>
      <c r="HI75" s="128"/>
      <c r="HJ75" s="128"/>
      <c r="HK75" s="128"/>
    </row>
    <row r="76" spans="1:219" ht="20.100000000000001"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row>
    <row r="77" spans="1:219" ht="20.100000000000001"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row>
    <row r="78" spans="1:219" ht="20.100000000000001"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c r="HG78" s="128"/>
      <c r="HH78" s="128"/>
      <c r="HI78" s="128"/>
      <c r="HJ78" s="128"/>
      <c r="HK78" s="128"/>
    </row>
    <row r="79" spans="1:219" ht="20.100000000000001"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128"/>
      <c r="GB79" s="128"/>
      <c r="GC79" s="128"/>
      <c r="GD79" s="128"/>
      <c r="GE79" s="128"/>
      <c r="GF79" s="128"/>
      <c r="GG79" s="128"/>
      <c r="GH79" s="128"/>
      <c r="GI79" s="128"/>
      <c r="GJ79" s="128"/>
      <c r="GK79" s="128"/>
      <c r="GL79" s="128"/>
      <c r="GM79" s="128"/>
      <c r="GN79" s="128"/>
      <c r="GO79" s="128"/>
      <c r="GP79" s="128"/>
      <c r="GQ79" s="128"/>
      <c r="GR79" s="128"/>
      <c r="GS79" s="128"/>
      <c r="GT79" s="128"/>
      <c r="GU79" s="128"/>
      <c r="GV79" s="128"/>
      <c r="GW79" s="128"/>
      <c r="GX79" s="128"/>
      <c r="GY79" s="128"/>
      <c r="GZ79" s="128"/>
      <c r="HA79" s="128"/>
      <c r="HB79" s="128"/>
      <c r="HC79" s="128"/>
      <c r="HD79" s="128"/>
      <c r="HE79" s="128"/>
      <c r="HF79" s="128"/>
      <c r="HG79" s="128"/>
      <c r="HH79" s="128"/>
      <c r="HI79" s="128"/>
      <c r="HJ79" s="128"/>
      <c r="HK79" s="128"/>
    </row>
    <row r="80" spans="1:219" ht="20.100000000000001"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row>
    <row r="81" spans="1:219" ht="20.100000000000001"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row>
    <row r="82" spans="1:219" ht="20.100000000000001"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row>
    <row r="83" spans="1:219" ht="20.100000000000001"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row>
    <row r="84" spans="1:219" ht="20.100000000000001"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row>
    <row r="85" spans="1:219" ht="20.100000000000001"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row>
    <row r="86" spans="1:219" ht="20.100000000000001"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row>
    <row r="87" spans="1:219" ht="20.100000000000001"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row>
    <row r="88" spans="1:219" ht="20.100000000000001"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row>
    <row r="89" spans="1:219" ht="20.100000000000001"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row>
    <row r="90" spans="1:219" ht="20.100000000000001"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c r="GR90" s="128"/>
      <c r="GS90" s="128"/>
      <c r="GT90" s="128"/>
      <c r="GU90" s="128"/>
      <c r="GV90" s="128"/>
      <c r="GW90" s="128"/>
    </row>
    <row r="91" spans="1:219" ht="20.100000000000001"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row>
    <row r="92" spans="1:219" ht="20.100000000000001"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row>
    <row r="93" spans="1:219" ht="20.100000000000001"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row>
    <row r="94" spans="1:219" ht="20.100000000000001"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row>
    <row r="95" spans="1:219" ht="20.100000000000001"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row>
    <row r="96" spans="1:219" ht="20.100000000000001"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c r="GS96" s="128"/>
      <c r="GT96" s="128"/>
      <c r="GU96" s="128"/>
      <c r="GV96" s="128"/>
      <c r="GW96" s="128"/>
    </row>
    <row r="97" spans="1:205" ht="20.100000000000001"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row>
    <row r="98" spans="1:205" ht="20.100000000000001"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row>
    <row r="99" spans="1:205" ht="20.100000000000001"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row>
    <row r="100" spans="1:205" ht="20.100000000000001"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row>
    <row r="101" spans="1:205" ht="20.100000000000001"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row>
    <row r="102" spans="1:205" ht="20.100000000000001"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c r="GR102" s="128"/>
      <c r="GS102" s="128"/>
      <c r="GT102" s="128"/>
      <c r="GU102" s="128"/>
      <c r="GV102" s="128"/>
      <c r="GW102" s="128"/>
    </row>
    <row r="103" spans="1:205" ht="20.100000000000001"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c r="GR103" s="128"/>
      <c r="GS103" s="128"/>
      <c r="GT103" s="128"/>
      <c r="GU103" s="128"/>
      <c r="GV103" s="128"/>
      <c r="GW103" s="128"/>
    </row>
    <row r="104" spans="1:205" ht="20.100000000000001"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row>
    <row r="105" spans="1:205" ht="20.100000000000001"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row>
    <row r="106" spans="1:205" ht="20.100000000000001"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row>
    <row r="107" spans="1:205" ht="20.100000000000001"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c r="GR107" s="128"/>
      <c r="GS107" s="128"/>
      <c r="GT107" s="128"/>
      <c r="GU107" s="128"/>
      <c r="GV107" s="128"/>
      <c r="GW107" s="128"/>
    </row>
    <row r="108" spans="1:205" ht="20.100000000000001"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row>
    <row r="109" spans="1:205" ht="20.100000000000001"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c r="GR109" s="128"/>
      <c r="GS109" s="128"/>
      <c r="GT109" s="128"/>
      <c r="GU109" s="128"/>
      <c r="GV109" s="128"/>
      <c r="GW109" s="128"/>
    </row>
    <row r="110" spans="1:205" ht="20.100000000000001"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row>
    <row r="111" spans="1:205" ht="20.100000000000001"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row>
    <row r="112" spans="1:205" ht="20.100000000000001"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row>
    <row r="113" spans="1:205" ht="20.100000000000001"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row>
    <row r="114" spans="1:205" ht="20.100000000000001"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c r="GR114" s="128"/>
      <c r="GS114" s="128"/>
      <c r="GT114" s="128"/>
      <c r="GU114" s="128"/>
      <c r="GV114" s="128"/>
      <c r="GW114" s="128"/>
    </row>
    <row r="115" spans="1:205" ht="20.100000000000001"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row>
    <row r="116" spans="1:205" ht="20.100000000000001"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c r="DP116" s="128"/>
      <c r="DQ116" s="128"/>
      <c r="DR116" s="128"/>
      <c r="DS116" s="128"/>
      <c r="DT116" s="128"/>
      <c r="DU116" s="128"/>
      <c r="DV116" s="128"/>
      <c r="DW116" s="128"/>
      <c r="DX116" s="128"/>
      <c r="DY116" s="128"/>
      <c r="DZ116" s="128"/>
      <c r="EA116" s="128"/>
      <c r="EB116" s="128"/>
      <c r="EC116" s="128"/>
      <c r="ED116" s="128"/>
      <c r="EE116" s="128"/>
      <c r="EF116" s="128"/>
      <c r="EG116" s="128"/>
      <c r="EH116" s="128"/>
      <c r="EI116" s="128"/>
      <c r="EJ116" s="128"/>
      <c r="EK116" s="128"/>
      <c r="EL116" s="128"/>
      <c r="EM116" s="128"/>
      <c r="EN116" s="128"/>
      <c r="EO116" s="128"/>
      <c r="EP116" s="128"/>
      <c r="EQ116" s="128"/>
      <c r="ER116" s="128"/>
      <c r="ES116" s="128"/>
      <c r="ET116" s="128"/>
      <c r="EU116" s="128"/>
      <c r="EV116" s="128"/>
      <c r="EW116" s="128"/>
      <c r="EX116" s="128"/>
      <c r="EY116" s="128"/>
      <c r="EZ116" s="128"/>
      <c r="FA116" s="128"/>
      <c r="FB116" s="128"/>
      <c r="FC116" s="128"/>
      <c r="FD116" s="128"/>
      <c r="FE116" s="128"/>
      <c r="FF116" s="128"/>
      <c r="FG116" s="128"/>
      <c r="FH116" s="128"/>
      <c r="FI116" s="128"/>
      <c r="FJ116" s="128"/>
      <c r="FK116" s="128"/>
      <c r="FL116" s="128"/>
      <c r="FM116" s="128"/>
      <c r="FN116" s="128"/>
      <c r="FO116" s="128"/>
      <c r="FP116" s="128"/>
      <c r="FQ116" s="128"/>
      <c r="FR116" s="128"/>
      <c r="FS116" s="128"/>
      <c r="FT116" s="128"/>
      <c r="FU116" s="128"/>
      <c r="FV116" s="128"/>
      <c r="FW116" s="128"/>
      <c r="FX116" s="128"/>
      <c r="FY116" s="128"/>
      <c r="FZ116" s="128"/>
      <c r="GA116" s="128"/>
      <c r="GB116" s="128"/>
      <c r="GC116" s="128"/>
      <c r="GD116" s="128"/>
      <c r="GE116" s="128"/>
      <c r="GF116" s="128"/>
      <c r="GG116" s="128"/>
      <c r="GH116" s="128"/>
      <c r="GI116" s="128"/>
      <c r="GJ116" s="128"/>
      <c r="GK116" s="128"/>
      <c r="GL116" s="128"/>
      <c r="GM116" s="128"/>
      <c r="GN116" s="128"/>
      <c r="GO116" s="128"/>
      <c r="GP116" s="128"/>
      <c r="GQ116" s="128"/>
      <c r="GR116" s="128"/>
      <c r="GS116" s="128"/>
      <c r="GT116" s="128"/>
      <c r="GU116" s="128"/>
      <c r="GV116" s="128"/>
      <c r="GW116" s="128"/>
    </row>
    <row r="117" spans="1:205" ht="20.100000000000001"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row>
    <row r="118" spans="1:205" ht="20.100000000000001"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c r="DP118" s="128"/>
      <c r="DQ118" s="128"/>
      <c r="DR118" s="128"/>
      <c r="DS118" s="128"/>
      <c r="DT118" s="128"/>
      <c r="DU118" s="128"/>
      <c r="DV118" s="128"/>
      <c r="DW118" s="128"/>
      <c r="DX118" s="128"/>
      <c r="DY118" s="128"/>
      <c r="DZ118" s="128"/>
      <c r="EA118" s="128"/>
      <c r="EB118" s="128"/>
      <c r="EC118" s="128"/>
      <c r="ED118" s="128"/>
      <c r="EE118" s="128"/>
      <c r="EF118" s="128"/>
      <c r="EG118" s="128"/>
      <c r="EH118" s="128"/>
      <c r="EI118" s="128"/>
      <c r="EJ118" s="128"/>
      <c r="EK118" s="128"/>
      <c r="EL118" s="128"/>
      <c r="EM118" s="128"/>
      <c r="EN118" s="128"/>
      <c r="EO118" s="128"/>
      <c r="EP118" s="128"/>
      <c r="EQ118" s="128"/>
      <c r="ER118" s="128"/>
      <c r="ES118" s="128"/>
      <c r="ET118" s="128"/>
      <c r="EU118" s="128"/>
      <c r="EV118" s="128"/>
      <c r="EW118" s="128"/>
      <c r="EX118" s="128"/>
      <c r="EY118" s="128"/>
      <c r="EZ118" s="128"/>
      <c r="FA118" s="128"/>
      <c r="FB118" s="128"/>
      <c r="FC118" s="128"/>
      <c r="FD118" s="128"/>
      <c r="FE118" s="128"/>
      <c r="FF118" s="128"/>
      <c r="FG118" s="128"/>
      <c r="FH118" s="128"/>
      <c r="FI118" s="128"/>
      <c r="FJ118" s="128"/>
      <c r="FK118" s="128"/>
      <c r="FL118" s="128"/>
      <c r="FM118" s="128"/>
      <c r="FN118" s="128"/>
      <c r="FO118" s="128"/>
      <c r="FP118" s="128"/>
      <c r="FQ118" s="128"/>
      <c r="FR118" s="128"/>
      <c r="FS118" s="128"/>
      <c r="FT118" s="128"/>
      <c r="FU118" s="128"/>
      <c r="FV118" s="128"/>
      <c r="FW118" s="128"/>
      <c r="FX118" s="128"/>
      <c r="FY118" s="128"/>
      <c r="FZ118" s="128"/>
      <c r="GA118" s="128"/>
      <c r="GB118" s="128"/>
      <c r="GC118" s="128"/>
      <c r="GD118" s="128"/>
      <c r="GE118" s="128"/>
      <c r="GF118" s="128"/>
      <c r="GG118" s="128"/>
      <c r="GH118" s="128"/>
      <c r="GI118" s="128"/>
      <c r="GJ118" s="128"/>
      <c r="GK118" s="128"/>
      <c r="GL118" s="128"/>
      <c r="GM118" s="128"/>
      <c r="GN118" s="128"/>
      <c r="GO118" s="128"/>
      <c r="GP118" s="128"/>
      <c r="GQ118" s="128"/>
      <c r="GR118" s="128"/>
      <c r="GS118" s="128"/>
      <c r="GT118" s="128"/>
      <c r="GU118" s="128"/>
      <c r="GV118" s="128"/>
      <c r="GW118" s="128"/>
    </row>
    <row r="119" spans="1:205" ht="20.100000000000001"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8"/>
      <c r="EU119" s="128"/>
      <c r="EV119" s="128"/>
      <c r="EW119" s="128"/>
      <c r="EX119" s="128"/>
      <c r="EY119" s="128"/>
      <c r="EZ119" s="128"/>
      <c r="FA119" s="128"/>
      <c r="FB119" s="128"/>
      <c r="FC119" s="128"/>
      <c r="FD119" s="128"/>
      <c r="FE119" s="128"/>
      <c r="FF119" s="128"/>
      <c r="FG119" s="128"/>
      <c r="FH119" s="128"/>
      <c r="FI119" s="128"/>
      <c r="FJ119" s="128"/>
      <c r="FK119" s="128"/>
      <c r="FL119" s="128"/>
      <c r="FM119" s="128"/>
      <c r="FN119" s="128"/>
      <c r="FO119" s="128"/>
      <c r="FP119" s="128"/>
      <c r="FQ119" s="128"/>
      <c r="FR119" s="128"/>
      <c r="FS119" s="128"/>
      <c r="FT119" s="128"/>
      <c r="FU119" s="128"/>
      <c r="FV119" s="128"/>
      <c r="FW119" s="128"/>
      <c r="FX119" s="128"/>
      <c r="FY119" s="128"/>
      <c r="FZ119" s="128"/>
      <c r="GA119" s="128"/>
      <c r="GB119" s="128"/>
      <c r="GC119" s="128"/>
      <c r="GD119" s="128"/>
      <c r="GE119" s="128"/>
      <c r="GF119" s="128"/>
      <c r="GG119" s="128"/>
      <c r="GH119" s="128"/>
      <c r="GI119" s="128"/>
      <c r="GJ119" s="128"/>
      <c r="GK119" s="128"/>
      <c r="GL119" s="128"/>
      <c r="GM119" s="128"/>
      <c r="GN119" s="128"/>
      <c r="GO119" s="128"/>
      <c r="GP119" s="128"/>
      <c r="GQ119" s="128"/>
      <c r="GR119" s="128"/>
      <c r="GS119" s="128"/>
      <c r="GT119" s="128"/>
      <c r="GU119" s="128"/>
      <c r="GV119" s="128"/>
      <c r="GW119" s="128"/>
    </row>
    <row r="120" spans="1:205" ht="20.100000000000001"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28"/>
      <c r="EJ120" s="128"/>
      <c r="EK120" s="128"/>
      <c r="EL120" s="128"/>
      <c r="EM120" s="128"/>
      <c r="EN120" s="128"/>
      <c r="EO120" s="128"/>
      <c r="EP120" s="128"/>
      <c r="EQ120" s="128"/>
      <c r="ER120" s="128"/>
      <c r="ES120" s="128"/>
      <c r="ET120" s="128"/>
      <c r="EU120" s="128"/>
      <c r="EV120" s="128"/>
      <c r="EW120" s="128"/>
      <c r="EX120" s="128"/>
      <c r="EY120" s="128"/>
      <c r="EZ120" s="128"/>
      <c r="FA120" s="128"/>
      <c r="FB120" s="128"/>
      <c r="FC120" s="128"/>
      <c r="FD120" s="128"/>
      <c r="FE120" s="128"/>
      <c r="FF120" s="128"/>
      <c r="FG120" s="128"/>
      <c r="FH120" s="128"/>
      <c r="FI120" s="128"/>
      <c r="FJ120" s="128"/>
      <c r="FK120" s="128"/>
      <c r="FL120" s="128"/>
      <c r="FM120" s="128"/>
      <c r="FN120" s="128"/>
      <c r="FO120" s="128"/>
      <c r="FP120" s="128"/>
      <c r="FQ120" s="128"/>
      <c r="FR120" s="128"/>
      <c r="FS120" s="128"/>
      <c r="FT120" s="128"/>
      <c r="FU120" s="128"/>
      <c r="FV120" s="128"/>
      <c r="FW120" s="128"/>
      <c r="FX120" s="128"/>
      <c r="FY120" s="128"/>
      <c r="FZ120" s="128"/>
      <c r="GA120" s="128"/>
      <c r="GB120" s="128"/>
      <c r="GC120" s="128"/>
      <c r="GD120" s="128"/>
      <c r="GE120" s="128"/>
      <c r="GF120" s="128"/>
      <c r="GG120" s="128"/>
      <c r="GH120" s="128"/>
      <c r="GI120" s="128"/>
      <c r="GJ120" s="128"/>
      <c r="GK120" s="128"/>
      <c r="GL120" s="128"/>
      <c r="GM120" s="128"/>
      <c r="GN120" s="128"/>
      <c r="GO120" s="128"/>
      <c r="GP120" s="128"/>
      <c r="GQ120" s="128"/>
      <c r="GR120" s="128"/>
      <c r="GS120" s="128"/>
      <c r="GT120" s="128"/>
      <c r="GU120" s="128"/>
      <c r="GV120" s="128"/>
      <c r="GW120" s="128"/>
    </row>
    <row r="121" spans="1:205" ht="20.100000000000001"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128"/>
      <c r="FX121" s="128"/>
      <c r="FY121" s="128"/>
      <c r="FZ121" s="128"/>
      <c r="GA121" s="128"/>
      <c r="GB121" s="128"/>
      <c r="GC121" s="128"/>
      <c r="GD121" s="128"/>
      <c r="GE121" s="128"/>
      <c r="GF121" s="128"/>
      <c r="GG121" s="128"/>
      <c r="GH121" s="128"/>
      <c r="GI121" s="128"/>
      <c r="GJ121" s="128"/>
      <c r="GK121" s="128"/>
      <c r="GL121" s="128"/>
      <c r="GM121" s="128"/>
      <c r="GN121" s="128"/>
      <c r="GO121" s="128"/>
      <c r="GP121" s="128"/>
      <c r="GQ121" s="128"/>
      <c r="GR121" s="128"/>
      <c r="GS121" s="128"/>
      <c r="GT121" s="128"/>
      <c r="GU121" s="128"/>
      <c r="GV121" s="128"/>
      <c r="GW121" s="128"/>
    </row>
    <row r="122" spans="1:205" ht="20.100000000000001"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128"/>
      <c r="FX122" s="128"/>
      <c r="FY122" s="128"/>
      <c r="FZ122" s="128"/>
      <c r="GA122" s="128"/>
      <c r="GB122" s="128"/>
      <c r="GC122" s="128"/>
      <c r="GD122" s="128"/>
      <c r="GE122" s="128"/>
      <c r="GF122" s="128"/>
      <c r="GG122" s="128"/>
      <c r="GH122" s="128"/>
      <c r="GI122" s="128"/>
      <c r="GJ122" s="128"/>
      <c r="GK122" s="128"/>
      <c r="GL122" s="128"/>
      <c r="GM122" s="128"/>
      <c r="GN122" s="128"/>
      <c r="GO122" s="128"/>
      <c r="GP122" s="128"/>
      <c r="GQ122" s="128"/>
      <c r="GR122" s="128"/>
      <c r="GS122" s="128"/>
      <c r="GT122" s="128"/>
      <c r="GU122" s="128"/>
      <c r="GV122" s="128"/>
      <c r="GW122" s="128"/>
    </row>
    <row r="123" spans="1:205" ht="20.100000000000001"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28"/>
      <c r="EB123" s="128"/>
      <c r="EC123" s="128"/>
      <c r="ED123" s="128"/>
      <c r="EE123" s="128"/>
      <c r="EF123" s="128"/>
      <c r="EG123" s="128"/>
      <c r="EH123" s="128"/>
      <c r="EI123" s="128"/>
      <c r="EJ123" s="128"/>
      <c r="EK123" s="128"/>
      <c r="EL123" s="128"/>
      <c r="EM123" s="128"/>
      <c r="EN123" s="128"/>
      <c r="EO123" s="128"/>
      <c r="EP123" s="128"/>
      <c r="EQ123" s="128"/>
      <c r="ER123" s="128"/>
      <c r="ES123" s="128"/>
      <c r="ET123" s="128"/>
      <c r="EU123" s="128"/>
      <c r="EV123" s="128"/>
      <c r="EW123" s="128"/>
      <c r="EX123" s="128"/>
      <c r="EY123" s="128"/>
      <c r="EZ123" s="128"/>
      <c r="FA123" s="128"/>
      <c r="FB123" s="128"/>
      <c r="FC123" s="128"/>
      <c r="FD123" s="128"/>
      <c r="FE123" s="128"/>
      <c r="FF123" s="128"/>
      <c r="FG123" s="128"/>
      <c r="FH123" s="128"/>
      <c r="FI123" s="128"/>
      <c r="FJ123" s="128"/>
      <c r="FK123" s="128"/>
      <c r="FL123" s="128"/>
      <c r="FM123" s="128"/>
      <c r="FN123" s="128"/>
      <c r="FO123" s="128"/>
      <c r="FP123" s="128"/>
      <c r="FQ123" s="128"/>
      <c r="FR123" s="128"/>
      <c r="FS123" s="128"/>
      <c r="FT123" s="128"/>
      <c r="FU123" s="128"/>
      <c r="FV123" s="128"/>
      <c r="FW123" s="128"/>
      <c r="FX123" s="128"/>
      <c r="FY123" s="128"/>
      <c r="FZ123" s="128"/>
      <c r="GA123" s="128"/>
      <c r="GB123" s="128"/>
      <c r="GC123" s="128"/>
      <c r="GD123" s="128"/>
      <c r="GE123" s="128"/>
      <c r="GF123" s="128"/>
      <c r="GG123" s="128"/>
      <c r="GH123" s="128"/>
      <c r="GI123" s="128"/>
      <c r="GJ123" s="128"/>
      <c r="GK123" s="128"/>
      <c r="GL123" s="128"/>
      <c r="GM123" s="128"/>
      <c r="GN123" s="128"/>
      <c r="GO123" s="128"/>
      <c r="GP123" s="128"/>
      <c r="GQ123" s="128"/>
      <c r="GR123" s="128"/>
      <c r="GS123" s="128"/>
      <c r="GT123" s="128"/>
      <c r="GU123" s="128"/>
      <c r="GV123" s="128"/>
      <c r="GW123" s="128"/>
    </row>
    <row r="124" spans="1:205" ht="20.100000000000001"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c r="DP124" s="128"/>
      <c r="DQ124" s="128"/>
      <c r="DR124" s="128"/>
      <c r="DS124" s="128"/>
      <c r="DT124" s="128"/>
      <c r="DU124" s="128"/>
      <c r="DV124" s="128"/>
      <c r="DW124" s="128"/>
      <c r="DX124" s="128"/>
      <c r="DY124" s="128"/>
      <c r="DZ124" s="128"/>
      <c r="EA124" s="128"/>
      <c r="EB124" s="128"/>
      <c r="EC124" s="128"/>
      <c r="ED124" s="128"/>
      <c r="EE124" s="128"/>
      <c r="EF124" s="128"/>
      <c r="EG124" s="128"/>
      <c r="EH124" s="128"/>
      <c r="EI124" s="128"/>
      <c r="EJ124" s="128"/>
      <c r="EK124" s="128"/>
      <c r="EL124" s="128"/>
      <c r="EM124" s="128"/>
      <c r="EN124" s="128"/>
      <c r="EO124" s="128"/>
      <c r="EP124" s="128"/>
      <c r="EQ124" s="128"/>
      <c r="ER124" s="128"/>
      <c r="ES124" s="128"/>
      <c r="ET124" s="128"/>
      <c r="EU124" s="128"/>
      <c r="EV124" s="128"/>
      <c r="EW124" s="128"/>
      <c r="EX124" s="128"/>
      <c r="EY124" s="128"/>
      <c r="EZ124" s="128"/>
      <c r="FA124" s="128"/>
      <c r="FB124" s="128"/>
      <c r="FC124" s="128"/>
      <c r="FD124" s="128"/>
      <c r="FE124" s="128"/>
      <c r="FF124" s="128"/>
      <c r="FG124" s="128"/>
      <c r="FH124" s="128"/>
      <c r="FI124" s="128"/>
      <c r="FJ124" s="128"/>
      <c r="FK124" s="128"/>
      <c r="FL124" s="128"/>
      <c r="FM124" s="128"/>
      <c r="FN124" s="128"/>
      <c r="FO124" s="128"/>
      <c r="FP124" s="128"/>
      <c r="FQ124" s="128"/>
      <c r="FR124" s="128"/>
      <c r="FS124" s="128"/>
      <c r="FT124" s="128"/>
      <c r="FU124" s="128"/>
      <c r="FV124" s="128"/>
      <c r="FW124" s="128"/>
      <c r="FX124" s="128"/>
      <c r="FY124" s="128"/>
      <c r="FZ124" s="128"/>
      <c r="GA124" s="128"/>
      <c r="GB124" s="128"/>
      <c r="GC124" s="128"/>
      <c r="GD124" s="128"/>
      <c r="GE124" s="128"/>
      <c r="GF124" s="128"/>
      <c r="GG124" s="128"/>
      <c r="GH124" s="128"/>
      <c r="GI124" s="128"/>
      <c r="GJ124" s="128"/>
      <c r="GK124" s="128"/>
      <c r="GL124" s="128"/>
      <c r="GM124" s="128"/>
      <c r="GN124" s="128"/>
      <c r="GO124" s="128"/>
      <c r="GP124" s="128"/>
      <c r="GQ124" s="128"/>
      <c r="GR124" s="128"/>
      <c r="GS124" s="128"/>
      <c r="GT124" s="128"/>
      <c r="GU124" s="128"/>
      <c r="GV124" s="128"/>
      <c r="GW124" s="128"/>
    </row>
    <row r="125" spans="1:205" ht="20.100000000000001"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c r="DP125" s="128"/>
      <c r="DQ125" s="128"/>
      <c r="DR125" s="128"/>
      <c r="DS125" s="128"/>
      <c r="DT125" s="128"/>
      <c r="DU125" s="128"/>
      <c r="DV125" s="128"/>
      <c r="DW125" s="128"/>
      <c r="DX125" s="128"/>
      <c r="DY125" s="128"/>
      <c r="DZ125" s="128"/>
      <c r="EA125" s="128"/>
      <c r="EB125" s="128"/>
      <c r="EC125" s="128"/>
      <c r="ED125" s="128"/>
      <c r="EE125" s="128"/>
      <c r="EF125" s="128"/>
      <c r="EG125" s="128"/>
      <c r="EH125" s="128"/>
      <c r="EI125" s="128"/>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8"/>
      <c r="FU125" s="128"/>
      <c r="FV125" s="128"/>
      <c r="FW125" s="128"/>
      <c r="FX125" s="128"/>
      <c r="FY125" s="128"/>
      <c r="FZ125" s="128"/>
      <c r="GA125" s="128"/>
      <c r="GB125" s="128"/>
      <c r="GC125" s="128"/>
      <c r="GD125" s="128"/>
      <c r="GE125" s="128"/>
      <c r="GF125" s="128"/>
      <c r="GG125" s="128"/>
      <c r="GH125" s="128"/>
      <c r="GI125" s="128"/>
      <c r="GJ125" s="128"/>
      <c r="GK125" s="128"/>
      <c r="GL125" s="128"/>
      <c r="GM125" s="128"/>
      <c r="GN125" s="128"/>
      <c r="GO125" s="128"/>
      <c r="GP125" s="128"/>
      <c r="GQ125" s="128"/>
      <c r="GR125" s="128"/>
      <c r="GS125" s="128"/>
      <c r="GT125" s="128"/>
      <c r="GU125" s="128"/>
      <c r="GV125" s="128"/>
      <c r="GW125" s="128"/>
    </row>
    <row r="126" spans="1:205" ht="20.100000000000001"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c r="DP126" s="128"/>
      <c r="DQ126" s="128"/>
      <c r="DR126" s="128"/>
      <c r="DS126" s="128"/>
      <c r="DT126" s="128"/>
      <c r="DU126" s="128"/>
      <c r="DV126" s="128"/>
      <c r="DW126" s="128"/>
      <c r="DX126" s="128"/>
      <c r="DY126" s="128"/>
      <c r="DZ126" s="128"/>
      <c r="EA126" s="128"/>
      <c r="EB126" s="128"/>
      <c r="EC126" s="128"/>
      <c r="ED126" s="128"/>
      <c r="EE126" s="128"/>
      <c r="EF126" s="128"/>
      <c r="EG126" s="128"/>
      <c r="EH126" s="128"/>
      <c r="EI126" s="128"/>
      <c r="EJ126" s="128"/>
      <c r="EK126" s="128"/>
      <c r="EL126" s="128"/>
      <c r="EM126" s="128"/>
      <c r="EN126" s="128"/>
      <c r="EO126" s="128"/>
      <c r="EP126" s="128"/>
      <c r="EQ126" s="128"/>
      <c r="ER126" s="128"/>
      <c r="ES126" s="128"/>
      <c r="ET126" s="128"/>
      <c r="EU126" s="128"/>
      <c r="EV126" s="128"/>
      <c r="EW126" s="128"/>
      <c r="EX126" s="128"/>
      <c r="EY126" s="128"/>
      <c r="EZ126" s="128"/>
      <c r="FA126" s="128"/>
      <c r="FB126" s="128"/>
      <c r="FC126" s="128"/>
      <c r="FD126" s="128"/>
      <c r="FE126" s="128"/>
      <c r="FF126" s="128"/>
      <c r="FG126" s="128"/>
      <c r="FH126" s="128"/>
      <c r="FI126" s="128"/>
      <c r="FJ126" s="128"/>
      <c r="FK126" s="128"/>
      <c r="FL126" s="128"/>
      <c r="FM126" s="128"/>
      <c r="FN126" s="128"/>
      <c r="FO126" s="128"/>
      <c r="FP126" s="128"/>
      <c r="FQ126" s="128"/>
      <c r="FR126" s="128"/>
      <c r="FS126" s="128"/>
      <c r="FT126" s="128"/>
      <c r="FU126" s="128"/>
      <c r="FV126" s="128"/>
      <c r="FW126" s="128"/>
      <c r="FX126" s="128"/>
      <c r="FY126" s="128"/>
      <c r="FZ126" s="128"/>
      <c r="GA126" s="128"/>
      <c r="GB126" s="128"/>
      <c r="GC126" s="128"/>
      <c r="GD126" s="128"/>
      <c r="GE126" s="128"/>
      <c r="GF126" s="128"/>
      <c r="GG126" s="128"/>
      <c r="GH126" s="128"/>
      <c r="GI126" s="128"/>
      <c r="GJ126" s="128"/>
      <c r="GK126" s="128"/>
      <c r="GL126" s="128"/>
      <c r="GM126" s="128"/>
      <c r="GN126" s="128"/>
      <c r="GO126" s="128"/>
      <c r="GP126" s="128"/>
      <c r="GQ126" s="128"/>
      <c r="GR126" s="128"/>
      <c r="GS126" s="128"/>
      <c r="GT126" s="128"/>
      <c r="GU126" s="128"/>
      <c r="GV126" s="128"/>
      <c r="GW126" s="128"/>
    </row>
    <row r="127" spans="1:205" ht="20.100000000000001"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8"/>
      <c r="EU127" s="128"/>
      <c r="EV127" s="128"/>
      <c r="EW127" s="128"/>
      <c r="EX127" s="128"/>
      <c r="EY127" s="128"/>
      <c r="EZ127" s="128"/>
      <c r="FA127" s="128"/>
      <c r="FB127" s="128"/>
      <c r="FC127" s="128"/>
      <c r="FD127" s="128"/>
      <c r="FE127" s="128"/>
      <c r="FF127" s="128"/>
      <c r="FG127" s="128"/>
      <c r="FH127" s="128"/>
      <c r="FI127" s="128"/>
      <c r="FJ127" s="128"/>
      <c r="FK127" s="128"/>
      <c r="FL127" s="128"/>
      <c r="FM127" s="128"/>
      <c r="FN127" s="128"/>
      <c r="FO127" s="128"/>
      <c r="FP127" s="128"/>
      <c r="FQ127" s="128"/>
      <c r="FR127" s="128"/>
      <c r="FS127" s="128"/>
      <c r="FT127" s="128"/>
      <c r="FU127" s="128"/>
      <c r="FV127" s="128"/>
      <c r="FW127" s="128"/>
      <c r="FX127" s="128"/>
      <c r="FY127" s="128"/>
      <c r="FZ127" s="128"/>
      <c r="GA127" s="128"/>
      <c r="GB127" s="128"/>
      <c r="GC127" s="128"/>
      <c r="GD127" s="128"/>
      <c r="GE127" s="128"/>
      <c r="GF127" s="128"/>
      <c r="GG127" s="128"/>
      <c r="GH127" s="128"/>
      <c r="GI127" s="128"/>
      <c r="GJ127" s="128"/>
      <c r="GK127" s="128"/>
      <c r="GL127" s="128"/>
      <c r="GM127" s="128"/>
      <c r="GN127" s="128"/>
      <c r="GO127" s="128"/>
      <c r="GP127" s="128"/>
      <c r="GQ127" s="128"/>
      <c r="GR127" s="128"/>
      <c r="GS127" s="128"/>
      <c r="GT127" s="128"/>
      <c r="GU127" s="128"/>
      <c r="GV127" s="128"/>
      <c r="GW127" s="128"/>
    </row>
    <row r="128" spans="1:205" ht="20.100000000000001" customHeight="1">
      <c r="G128" s="126"/>
      <c r="H128" s="126"/>
      <c r="I128" s="126"/>
      <c r="J128" s="126"/>
      <c r="K128" s="126"/>
      <c r="L128" s="126"/>
      <c r="M128" s="126"/>
      <c r="N128" s="126"/>
      <c r="O128" s="126"/>
      <c r="P128" s="126"/>
      <c r="Q128" s="126"/>
      <c r="R128" s="126"/>
      <c r="S128" s="126"/>
      <c r="T128" s="126"/>
      <c r="U128" s="126"/>
      <c r="V128" s="126"/>
      <c r="W128" s="126"/>
      <c r="X128" s="126"/>
      <c r="Y128" s="126"/>
      <c r="Z128" s="126"/>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28"/>
      <c r="EJ128" s="128"/>
      <c r="EK128" s="128"/>
      <c r="EL128" s="128"/>
      <c r="EM128" s="128"/>
      <c r="EN128" s="128"/>
      <c r="EO128" s="128"/>
      <c r="EP128" s="128"/>
      <c r="EQ128" s="128"/>
      <c r="ER128" s="128"/>
      <c r="ES128" s="128"/>
      <c r="ET128" s="128"/>
      <c r="EU128" s="128"/>
      <c r="EV128" s="128"/>
      <c r="EW128" s="128"/>
      <c r="EX128" s="128"/>
      <c r="EY128" s="128"/>
      <c r="EZ128" s="128"/>
      <c r="FA128" s="128"/>
      <c r="FB128" s="128"/>
      <c r="FC128" s="128"/>
      <c r="FD128" s="128"/>
      <c r="FE128" s="128"/>
      <c r="FF128" s="128"/>
      <c r="FG128" s="128"/>
      <c r="FH128" s="128"/>
      <c r="FI128" s="128"/>
      <c r="FJ128" s="128"/>
      <c r="FK128" s="128"/>
      <c r="FL128" s="128"/>
      <c r="FM128" s="128"/>
      <c r="FN128" s="128"/>
      <c r="FO128" s="128"/>
      <c r="FP128" s="128"/>
      <c r="FQ128" s="128"/>
      <c r="FR128" s="128"/>
      <c r="FS128" s="128"/>
      <c r="FT128" s="128"/>
      <c r="FU128" s="128"/>
      <c r="FV128" s="128"/>
      <c r="FW128" s="128"/>
      <c r="FX128" s="128"/>
      <c r="FY128" s="128"/>
      <c r="FZ128" s="128"/>
      <c r="GA128" s="128"/>
      <c r="GB128" s="128"/>
      <c r="GC128" s="128"/>
      <c r="GD128" s="128"/>
      <c r="GE128" s="128"/>
      <c r="GF128" s="128"/>
      <c r="GG128" s="128"/>
      <c r="GH128" s="128"/>
      <c r="GI128" s="128"/>
      <c r="GJ128" s="128"/>
      <c r="GK128" s="128"/>
      <c r="GL128" s="128"/>
      <c r="GM128" s="128"/>
      <c r="GN128" s="128"/>
      <c r="GO128" s="128"/>
      <c r="GP128" s="128"/>
      <c r="GQ128" s="128"/>
      <c r="GR128" s="128"/>
      <c r="GS128" s="128"/>
      <c r="GT128" s="128"/>
      <c r="GU128" s="128"/>
      <c r="GV128" s="128"/>
      <c r="GW128" s="128"/>
    </row>
    <row r="129" spans="7:205" ht="20.100000000000001" customHeight="1">
      <c r="G129" s="126"/>
      <c r="H129" s="126"/>
      <c r="I129" s="126"/>
      <c r="J129" s="126"/>
      <c r="K129" s="126"/>
      <c r="L129" s="126"/>
      <c r="M129" s="126"/>
      <c r="N129" s="126"/>
      <c r="O129" s="126"/>
      <c r="P129" s="126"/>
      <c r="Q129" s="126"/>
      <c r="R129" s="126"/>
      <c r="S129" s="126"/>
      <c r="T129" s="126"/>
      <c r="U129" s="126"/>
      <c r="V129" s="126"/>
      <c r="W129" s="126"/>
      <c r="X129" s="126"/>
      <c r="Y129" s="126"/>
      <c r="Z129" s="126"/>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128"/>
      <c r="DV129" s="128"/>
      <c r="DW129" s="128"/>
      <c r="DX129" s="128"/>
      <c r="DY129" s="128"/>
      <c r="DZ129" s="128"/>
      <c r="EA129" s="128"/>
      <c r="EB129" s="128"/>
      <c r="EC129" s="128"/>
      <c r="ED129" s="128"/>
      <c r="EE129" s="128"/>
      <c r="EF129" s="128"/>
      <c r="EG129" s="128"/>
      <c r="EH129" s="128"/>
      <c r="EI129" s="128"/>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8"/>
      <c r="FU129" s="128"/>
      <c r="FV129" s="128"/>
      <c r="FW129" s="128"/>
      <c r="FX129" s="128"/>
      <c r="FY129" s="128"/>
      <c r="FZ129" s="128"/>
      <c r="GA129" s="128"/>
      <c r="GB129" s="128"/>
      <c r="GC129" s="128"/>
      <c r="GD129" s="128"/>
      <c r="GE129" s="128"/>
      <c r="GF129" s="128"/>
      <c r="GG129" s="128"/>
      <c r="GH129" s="128"/>
      <c r="GI129" s="128"/>
      <c r="GJ129" s="128"/>
      <c r="GK129" s="128"/>
      <c r="GL129" s="128"/>
      <c r="GM129" s="128"/>
      <c r="GN129" s="128"/>
      <c r="GO129" s="128"/>
      <c r="GP129" s="128"/>
      <c r="GQ129" s="128"/>
      <c r="GR129" s="128"/>
      <c r="GS129" s="128"/>
      <c r="GT129" s="128"/>
      <c r="GU129" s="128"/>
      <c r="GV129" s="128"/>
      <c r="GW129" s="128"/>
    </row>
    <row r="130" spans="7:205" ht="20.100000000000001" customHeight="1">
      <c r="G130" s="126"/>
      <c r="H130" s="126"/>
      <c r="I130" s="126"/>
      <c r="J130" s="126"/>
      <c r="K130" s="126"/>
      <c r="L130" s="126"/>
      <c r="M130" s="126"/>
      <c r="N130" s="126"/>
      <c r="O130" s="126"/>
      <c r="P130" s="126"/>
      <c r="Q130" s="126"/>
      <c r="R130" s="126"/>
      <c r="S130" s="126"/>
      <c r="T130" s="126"/>
      <c r="U130" s="126"/>
      <c r="V130" s="126"/>
      <c r="W130" s="126"/>
      <c r="X130" s="126"/>
      <c r="Y130" s="126"/>
      <c r="Z130" s="126"/>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8"/>
      <c r="EU130" s="128"/>
      <c r="EV130" s="128"/>
      <c r="EW130" s="128"/>
      <c r="EX130" s="128"/>
      <c r="EY130" s="128"/>
      <c r="EZ130" s="128"/>
      <c r="FA130" s="128"/>
      <c r="FB130" s="128"/>
      <c r="FC130" s="128"/>
      <c r="FD130" s="128"/>
      <c r="FE130" s="128"/>
      <c r="FF130" s="128"/>
      <c r="FG130" s="128"/>
      <c r="FH130" s="128"/>
      <c r="FI130" s="128"/>
      <c r="FJ130" s="128"/>
      <c r="FK130" s="128"/>
      <c r="FL130" s="128"/>
      <c r="FM130" s="128"/>
      <c r="FN130" s="128"/>
      <c r="FO130" s="128"/>
      <c r="FP130" s="128"/>
      <c r="FQ130" s="128"/>
      <c r="FR130" s="128"/>
      <c r="FS130" s="128"/>
      <c r="FT130" s="128"/>
      <c r="FU130" s="128"/>
      <c r="FV130" s="128"/>
      <c r="FW130" s="128"/>
      <c r="FX130" s="128"/>
      <c r="FY130" s="128"/>
      <c r="FZ130" s="128"/>
      <c r="GA130" s="128"/>
      <c r="GB130" s="128"/>
      <c r="GC130" s="128"/>
      <c r="GD130" s="128"/>
      <c r="GE130" s="128"/>
      <c r="GF130" s="128"/>
      <c r="GG130" s="128"/>
      <c r="GH130" s="128"/>
      <c r="GI130" s="128"/>
      <c r="GJ130" s="128"/>
      <c r="GK130" s="128"/>
      <c r="GL130" s="128"/>
      <c r="GM130" s="128"/>
      <c r="GN130" s="128"/>
      <c r="GO130" s="128"/>
      <c r="GP130" s="128"/>
      <c r="GQ130" s="128"/>
      <c r="GR130" s="128"/>
      <c r="GS130" s="128"/>
      <c r="GT130" s="128"/>
      <c r="GU130" s="128"/>
      <c r="GV130" s="128"/>
      <c r="GW130" s="128"/>
    </row>
    <row r="131" spans="7:205" ht="20.100000000000001" customHeight="1">
      <c r="G131" s="126"/>
      <c r="H131" s="126"/>
      <c r="I131" s="126"/>
      <c r="J131" s="126"/>
      <c r="K131" s="126"/>
      <c r="L131" s="126"/>
      <c r="M131" s="126"/>
      <c r="N131" s="126"/>
      <c r="O131" s="126"/>
      <c r="P131" s="126"/>
      <c r="Q131" s="126"/>
      <c r="R131" s="126"/>
      <c r="S131" s="126"/>
      <c r="T131" s="126"/>
      <c r="U131" s="126"/>
      <c r="V131" s="126"/>
      <c r="W131" s="126"/>
      <c r="X131" s="126"/>
      <c r="Y131" s="126"/>
      <c r="Z131" s="126"/>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8"/>
      <c r="EU131" s="128"/>
      <c r="EV131" s="128"/>
      <c r="EW131" s="128"/>
      <c r="EX131" s="128"/>
      <c r="EY131" s="128"/>
      <c r="EZ131" s="128"/>
      <c r="FA131" s="128"/>
      <c r="FB131" s="128"/>
      <c r="FC131" s="128"/>
      <c r="FD131" s="128"/>
      <c r="FE131" s="128"/>
      <c r="FF131" s="128"/>
      <c r="FG131" s="128"/>
      <c r="FH131" s="128"/>
      <c r="FI131" s="128"/>
      <c r="FJ131" s="128"/>
      <c r="FK131" s="128"/>
      <c r="FL131" s="128"/>
      <c r="FM131" s="128"/>
      <c r="FN131" s="128"/>
      <c r="FO131" s="128"/>
      <c r="FP131" s="128"/>
      <c r="FQ131" s="128"/>
      <c r="FR131" s="128"/>
      <c r="FS131" s="128"/>
      <c r="FT131" s="128"/>
      <c r="FU131" s="128"/>
      <c r="FV131" s="128"/>
      <c r="FW131" s="128"/>
      <c r="FX131" s="128"/>
      <c r="FY131" s="128"/>
      <c r="FZ131" s="128"/>
      <c r="GA131" s="128"/>
      <c r="GB131" s="128"/>
      <c r="GC131" s="128"/>
      <c r="GD131" s="128"/>
      <c r="GE131" s="128"/>
      <c r="GF131" s="128"/>
      <c r="GG131" s="128"/>
      <c r="GH131" s="128"/>
      <c r="GI131" s="128"/>
      <c r="GJ131" s="128"/>
      <c r="GK131" s="128"/>
      <c r="GL131" s="128"/>
      <c r="GM131" s="128"/>
      <c r="GN131" s="128"/>
      <c r="GO131" s="128"/>
      <c r="GP131" s="128"/>
      <c r="GQ131" s="128"/>
      <c r="GR131" s="128"/>
      <c r="GS131" s="128"/>
      <c r="GT131" s="128"/>
      <c r="GU131" s="128"/>
      <c r="GV131" s="128"/>
      <c r="GW131" s="128"/>
    </row>
    <row r="132" spans="7:205" ht="20.100000000000001" customHeight="1">
      <c r="G132" s="126"/>
      <c r="H132" s="126"/>
      <c r="I132" s="126"/>
      <c r="J132" s="126"/>
      <c r="K132" s="126"/>
      <c r="L132" s="126"/>
      <c r="M132" s="126"/>
      <c r="N132" s="126"/>
      <c r="O132" s="126"/>
      <c r="P132" s="126"/>
      <c r="Q132" s="126"/>
      <c r="R132" s="126"/>
      <c r="S132" s="126"/>
      <c r="T132" s="126"/>
      <c r="U132" s="126"/>
      <c r="V132" s="126"/>
      <c r="W132" s="126"/>
      <c r="X132" s="126"/>
      <c r="Y132" s="126"/>
      <c r="Z132" s="126"/>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c r="DP132" s="128"/>
      <c r="DQ132" s="128"/>
      <c r="DR132" s="128"/>
      <c r="DS132" s="128"/>
      <c r="DT132" s="128"/>
      <c r="DU132" s="128"/>
      <c r="DV132" s="128"/>
      <c r="DW132" s="128"/>
      <c r="DX132" s="128"/>
      <c r="DY132" s="128"/>
      <c r="DZ132" s="128"/>
      <c r="EA132" s="128"/>
      <c r="EB132" s="128"/>
      <c r="EC132" s="128"/>
      <c r="ED132" s="128"/>
      <c r="EE132" s="128"/>
      <c r="EF132" s="128"/>
      <c r="EG132" s="128"/>
      <c r="EH132" s="128"/>
      <c r="EI132" s="128"/>
      <c r="EJ132" s="128"/>
      <c r="EK132" s="128"/>
      <c r="EL132" s="128"/>
      <c r="EM132" s="128"/>
      <c r="EN132" s="128"/>
      <c r="EO132" s="128"/>
      <c r="EP132" s="128"/>
      <c r="EQ132" s="128"/>
      <c r="ER132" s="128"/>
      <c r="ES132" s="128"/>
      <c r="ET132" s="128"/>
      <c r="EU132" s="128"/>
      <c r="EV132" s="128"/>
      <c r="EW132" s="128"/>
      <c r="EX132" s="128"/>
      <c r="EY132" s="128"/>
      <c r="EZ132" s="128"/>
      <c r="FA132" s="128"/>
      <c r="FB132" s="128"/>
      <c r="FC132" s="128"/>
      <c r="FD132" s="128"/>
      <c r="FE132" s="128"/>
      <c r="FF132" s="128"/>
      <c r="FG132" s="128"/>
      <c r="FH132" s="128"/>
      <c r="FI132" s="128"/>
      <c r="FJ132" s="128"/>
      <c r="FK132" s="128"/>
      <c r="FL132" s="128"/>
      <c r="FM132" s="128"/>
      <c r="FN132" s="128"/>
      <c r="FO132" s="128"/>
      <c r="FP132" s="128"/>
      <c r="FQ132" s="128"/>
      <c r="FR132" s="128"/>
      <c r="FS132" s="128"/>
      <c r="FT132" s="128"/>
      <c r="FU132" s="128"/>
      <c r="FV132" s="128"/>
      <c r="FW132" s="128"/>
      <c r="FX132" s="128"/>
      <c r="FY132" s="128"/>
      <c r="FZ132" s="128"/>
      <c r="GA132" s="128"/>
      <c r="GB132" s="128"/>
      <c r="GC132" s="128"/>
      <c r="GD132" s="128"/>
      <c r="GE132" s="128"/>
      <c r="GF132" s="128"/>
      <c r="GG132" s="128"/>
      <c r="GH132" s="128"/>
      <c r="GI132" s="128"/>
      <c r="GJ132" s="128"/>
      <c r="GK132" s="128"/>
      <c r="GL132" s="128"/>
      <c r="GM132" s="128"/>
      <c r="GN132" s="128"/>
      <c r="GO132" s="128"/>
      <c r="GP132" s="128"/>
      <c r="GQ132" s="128"/>
      <c r="GR132" s="128"/>
      <c r="GS132" s="128"/>
      <c r="GT132" s="128"/>
      <c r="GU132" s="128"/>
      <c r="GV132" s="128"/>
      <c r="GW132" s="128"/>
    </row>
    <row r="133" spans="7:205" ht="20.100000000000001" customHeight="1">
      <c r="G133" s="126"/>
      <c r="H133" s="126"/>
      <c r="I133" s="126"/>
      <c r="J133" s="126"/>
      <c r="K133" s="126"/>
      <c r="L133" s="126"/>
      <c r="M133" s="126"/>
      <c r="N133" s="126"/>
      <c r="O133" s="126"/>
      <c r="P133" s="126"/>
      <c r="Q133" s="126"/>
      <c r="R133" s="126"/>
      <c r="S133" s="126"/>
      <c r="T133" s="126"/>
      <c r="U133" s="126"/>
      <c r="V133" s="126"/>
      <c r="W133" s="126"/>
      <c r="X133" s="126"/>
      <c r="Y133" s="126"/>
      <c r="Z133" s="126"/>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8"/>
      <c r="FU133" s="128"/>
      <c r="FV133" s="128"/>
      <c r="FW133" s="128"/>
      <c r="FX133" s="128"/>
      <c r="FY133" s="128"/>
      <c r="FZ133" s="128"/>
      <c r="GA133" s="128"/>
      <c r="GB133" s="128"/>
      <c r="GC133" s="128"/>
      <c r="GD133" s="128"/>
      <c r="GE133" s="128"/>
      <c r="GF133" s="128"/>
      <c r="GG133" s="128"/>
      <c r="GH133" s="128"/>
      <c r="GI133" s="128"/>
      <c r="GJ133" s="128"/>
      <c r="GK133" s="128"/>
      <c r="GL133" s="128"/>
      <c r="GM133" s="128"/>
      <c r="GN133" s="128"/>
      <c r="GO133" s="128"/>
      <c r="GP133" s="128"/>
      <c r="GQ133" s="128"/>
      <c r="GR133" s="128"/>
      <c r="GS133" s="128"/>
      <c r="GT133" s="128"/>
      <c r="GU133" s="128"/>
      <c r="GV133" s="128"/>
      <c r="GW133" s="128"/>
    </row>
    <row r="134" spans="7:205" ht="20.100000000000001" customHeight="1">
      <c r="G134" s="126"/>
      <c r="H134" s="126"/>
      <c r="I134" s="126"/>
      <c r="J134" s="126"/>
      <c r="K134" s="126"/>
      <c r="L134" s="126"/>
      <c r="M134" s="126"/>
      <c r="N134" s="126"/>
      <c r="O134" s="126"/>
      <c r="P134" s="126"/>
      <c r="Q134" s="126"/>
      <c r="R134" s="126"/>
      <c r="S134" s="126"/>
      <c r="T134" s="126"/>
      <c r="U134" s="126"/>
      <c r="V134" s="126"/>
      <c r="W134" s="126"/>
      <c r="X134" s="126"/>
      <c r="Y134" s="126"/>
      <c r="Z134" s="126"/>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c r="FY134" s="128"/>
      <c r="FZ134" s="128"/>
      <c r="GA134" s="128"/>
      <c r="GB134" s="128"/>
      <c r="GC134" s="128"/>
      <c r="GD134" s="128"/>
      <c r="GE134" s="128"/>
      <c r="GF134" s="128"/>
      <c r="GG134" s="128"/>
      <c r="GH134" s="128"/>
      <c r="GI134" s="128"/>
      <c r="GJ134" s="128"/>
      <c r="GK134" s="128"/>
      <c r="GL134" s="128"/>
      <c r="GM134" s="128"/>
      <c r="GN134" s="128"/>
      <c r="GO134" s="128"/>
      <c r="GP134" s="128"/>
      <c r="GQ134" s="128"/>
      <c r="GR134" s="128"/>
      <c r="GS134" s="128"/>
      <c r="GT134" s="128"/>
      <c r="GU134" s="128"/>
      <c r="GV134" s="128"/>
      <c r="GW134" s="128"/>
    </row>
    <row r="135" spans="7:205" ht="20.100000000000001" customHeight="1">
      <c r="G135" s="126"/>
      <c r="H135" s="126"/>
      <c r="I135" s="126"/>
      <c r="J135" s="126"/>
      <c r="K135" s="126"/>
      <c r="L135" s="126"/>
      <c r="M135" s="126"/>
      <c r="N135" s="126"/>
      <c r="O135" s="126"/>
      <c r="P135" s="126"/>
      <c r="Q135" s="126"/>
      <c r="R135" s="126"/>
      <c r="S135" s="126"/>
      <c r="T135" s="126"/>
      <c r="U135" s="126"/>
      <c r="V135" s="126"/>
      <c r="W135" s="126"/>
      <c r="X135" s="126"/>
      <c r="Y135" s="126"/>
      <c r="Z135" s="126"/>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c r="FY135" s="128"/>
      <c r="FZ135" s="128"/>
      <c r="GA135" s="128"/>
      <c r="GB135" s="128"/>
      <c r="GC135" s="128"/>
      <c r="GD135" s="128"/>
      <c r="GE135" s="128"/>
      <c r="GF135" s="128"/>
      <c r="GG135" s="128"/>
      <c r="GH135" s="128"/>
      <c r="GI135" s="128"/>
      <c r="GJ135" s="128"/>
      <c r="GK135" s="128"/>
      <c r="GL135" s="128"/>
      <c r="GM135" s="128"/>
      <c r="GN135" s="128"/>
      <c r="GO135" s="128"/>
      <c r="GP135" s="128"/>
      <c r="GQ135" s="128"/>
      <c r="GR135" s="128"/>
      <c r="GS135" s="128"/>
      <c r="GT135" s="128"/>
      <c r="GU135" s="128"/>
      <c r="GV135" s="128"/>
      <c r="GW135" s="128"/>
    </row>
    <row r="136" spans="7:205" ht="20.100000000000001" customHeight="1">
      <c r="G136" s="126"/>
      <c r="H136" s="126"/>
      <c r="I136" s="126"/>
      <c r="J136" s="126"/>
      <c r="K136" s="126"/>
      <c r="L136" s="126"/>
      <c r="M136" s="126"/>
      <c r="N136" s="126"/>
      <c r="O136" s="126"/>
      <c r="P136" s="126"/>
      <c r="Q136" s="126"/>
      <c r="R136" s="126"/>
      <c r="S136" s="126"/>
      <c r="T136" s="126"/>
      <c r="U136" s="126"/>
      <c r="V136" s="126"/>
      <c r="W136" s="126"/>
      <c r="X136" s="126"/>
      <c r="Y136" s="126"/>
      <c r="Z136" s="126"/>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c r="DP136" s="128"/>
      <c r="DQ136" s="128"/>
      <c r="DR136" s="128"/>
      <c r="DS136" s="128"/>
      <c r="DT136" s="128"/>
      <c r="DU136" s="128"/>
      <c r="DV136" s="128"/>
      <c r="DW136" s="128"/>
      <c r="DX136" s="128"/>
      <c r="DY136" s="128"/>
      <c r="DZ136" s="128"/>
      <c r="EA136" s="128"/>
      <c r="EB136" s="128"/>
      <c r="EC136" s="128"/>
      <c r="ED136" s="128"/>
      <c r="EE136" s="128"/>
      <c r="EF136" s="128"/>
      <c r="EG136" s="128"/>
      <c r="EH136" s="128"/>
      <c r="EI136" s="128"/>
      <c r="EJ136" s="128"/>
      <c r="EK136" s="128"/>
      <c r="EL136" s="128"/>
      <c r="EM136" s="128"/>
      <c r="EN136" s="128"/>
      <c r="EO136" s="128"/>
      <c r="EP136" s="128"/>
      <c r="EQ136" s="128"/>
      <c r="ER136" s="128"/>
      <c r="ES136" s="128"/>
      <c r="ET136" s="128"/>
      <c r="EU136" s="128"/>
      <c r="EV136" s="128"/>
      <c r="EW136" s="128"/>
      <c r="EX136" s="128"/>
      <c r="EY136" s="128"/>
      <c r="EZ136" s="128"/>
      <c r="FA136" s="128"/>
      <c r="FB136" s="128"/>
      <c r="FC136" s="128"/>
      <c r="FD136" s="128"/>
      <c r="FE136" s="128"/>
      <c r="FF136" s="128"/>
      <c r="FG136" s="128"/>
      <c r="FH136" s="128"/>
      <c r="FI136" s="128"/>
      <c r="FJ136" s="128"/>
      <c r="FK136" s="128"/>
      <c r="FL136" s="128"/>
      <c r="FM136" s="128"/>
      <c r="FN136" s="128"/>
      <c r="FO136" s="128"/>
      <c r="FP136" s="128"/>
      <c r="FQ136" s="128"/>
      <c r="FR136" s="128"/>
      <c r="FS136" s="128"/>
      <c r="FT136" s="128"/>
      <c r="FU136" s="128"/>
      <c r="FV136" s="128"/>
      <c r="FW136" s="128"/>
      <c r="FX136" s="128"/>
      <c r="FY136" s="128"/>
      <c r="FZ136" s="128"/>
      <c r="GA136" s="128"/>
      <c r="GB136" s="128"/>
      <c r="GC136" s="128"/>
      <c r="GD136" s="128"/>
      <c r="GE136" s="128"/>
      <c r="GF136" s="128"/>
      <c r="GG136" s="128"/>
      <c r="GH136" s="128"/>
      <c r="GI136" s="128"/>
      <c r="GJ136" s="128"/>
      <c r="GK136" s="128"/>
      <c r="GL136" s="128"/>
      <c r="GM136" s="128"/>
      <c r="GN136" s="128"/>
      <c r="GO136" s="128"/>
      <c r="GP136" s="128"/>
      <c r="GQ136" s="128"/>
      <c r="GR136" s="128"/>
      <c r="GS136" s="128"/>
      <c r="GT136" s="128"/>
      <c r="GU136" s="128"/>
      <c r="GV136" s="128"/>
      <c r="GW136" s="128"/>
    </row>
    <row r="137" spans="7:205" ht="20.100000000000001" customHeight="1">
      <c r="G137" s="126"/>
      <c r="H137" s="126"/>
      <c r="I137" s="126"/>
      <c r="J137" s="126"/>
      <c r="K137" s="126"/>
      <c r="L137" s="126"/>
      <c r="M137" s="126"/>
      <c r="N137" s="126"/>
      <c r="O137" s="126"/>
      <c r="P137" s="126"/>
      <c r="Q137" s="126"/>
      <c r="R137" s="126"/>
      <c r="S137" s="126"/>
      <c r="T137" s="126"/>
      <c r="U137" s="126"/>
      <c r="V137" s="126"/>
      <c r="W137" s="126"/>
      <c r="X137" s="126"/>
      <c r="Y137" s="126"/>
      <c r="Z137" s="126"/>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8"/>
      <c r="DV137" s="128"/>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8"/>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8"/>
      <c r="GQ137" s="128"/>
      <c r="GR137" s="128"/>
      <c r="GS137" s="128"/>
      <c r="GT137" s="128"/>
      <c r="GU137" s="128"/>
      <c r="GV137" s="128"/>
      <c r="GW137" s="128"/>
    </row>
    <row r="138" spans="7:205" ht="20.100000000000001" customHeight="1">
      <c r="G138" s="126"/>
      <c r="H138" s="126"/>
      <c r="I138" s="126"/>
      <c r="J138" s="126"/>
      <c r="K138" s="126"/>
      <c r="L138" s="126"/>
      <c r="M138" s="126"/>
      <c r="N138" s="126"/>
      <c r="O138" s="126"/>
      <c r="P138" s="126"/>
      <c r="Q138" s="126"/>
      <c r="R138" s="126"/>
      <c r="S138" s="126"/>
      <c r="T138" s="126"/>
      <c r="U138" s="126"/>
      <c r="V138" s="126"/>
      <c r="W138" s="126"/>
      <c r="X138" s="126"/>
      <c r="Y138" s="126"/>
      <c r="Z138" s="126"/>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128"/>
      <c r="EX138" s="128"/>
      <c r="EY138" s="128"/>
      <c r="EZ138" s="128"/>
      <c r="FA138" s="128"/>
      <c r="FB138" s="128"/>
      <c r="FC138" s="128"/>
      <c r="FD138" s="128"/>
      <c r="FE138" s="128"/>
      <c r="FF138" s="128"/>
      <c r="FG138" s="128"/>
      <c r="FH138" s="128"/>
      <c r="FI138" s="128"/>
      <c r="FJ138" s="128"/>
      <c r="FK138" s="128"/>
      <c r="FL138" s="128"/>
      <c r="FM138" s="128"/>
      <c r="FN138" s="128"/>
      <c r="FO138" s="128"/>
      <c r="FP138" s="128"/>
      <c r="FQ138" s="128"/>
      <c r="FR138" s="128"/>
      <c r="FS138" s="128"/>
      <c r="FT138" s="128"/>
      <c r="FU138" s="128"/>
      <c r="FV138" s="128"/>
      <c r="FW138" s="128"/>
      <c r="FX138" s="128"/>
      <c r="FY138" s="128"/>
      <c r="FZ138" s="128"/>
      <c r="GA138" s="128"/>
      <c r="GB138" s="128"/>
      <c r="GC138" s="128"/>
      <c r="GD138" s="128"/>
      <c r="GE138" s="128"/>
      <c r="GF138" s="128"/>
      <c r="GG138" s="128"/>
      <c r="GH138" s="128"/>
      <c r="GI138" s="128"/>
      <c r="GJ138" s="128"/>
      <c r="GK138" s="128"/>
      <c r="GL138" s="128"/>
      <c r="GM138" s="128"/>
      <c r="GN138" s="128"/>
      <c r="GO138" s="128"/>
      <c r="GP138" s="128"/>
      <c r="GQ138" s="128"/>
      <c r="GR138" s="128"/>
      <c r="GS138" s="128"/>
      <c r="GT138" s="128"/>
      <c r="GU138" s="128"/>
      <c r="GV138" s="128"/>
      <c r="GW138" s="128"/>
    </row>
    <row r="139" spans="7:205" ht="20.100000000000001" customHeight="1">
      <c r="G139" s="126"/>
      <c r="H139" s="126"/>
      <c r="I139" s="126"/>
      <c r="J139" s="126"/>
      <c r="K139" s="126"/>
      <c r="L139" s="126"/>
      <c r="M139" s="126"/>
      <c r="N139" s="126"/>
      <c r="O139" s="126"/>
      <c r="P139" s="126"/>
      <c r="Q139" s="126"/>
      <c r="R139" s="126"/>
      <c r="S139" s="126"/>
      <c r="T139" s="126"/>
      <c r="U139" s="126"/>
      <c r="V139" s="126"/>
      <c r="W139" s="126"/>
      <c r="X139" s="126"/>
      <c r="Y139" s="126"/>
      <c r="Z139" s="126"/>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8"/>
      <c r="EU139" s="128"/>
      <c r="EV139" s="128"/>
      <c r="EW139" s="128"/>
      <c r="EX139" s="128"/>
      <c r="EY139" s="128"/>
      <c r="EZ139" s="128"/>
      <c r="FA139" s="128"/>
      <c r="FB139" s="128"/>
      <c r="FC139" s="128"/>
      <c r="FD139" s="128"/>
      <c r="FE139" s="128"/>
      <c r="FF139" s="128"/>
      <c r="FG139" s="128"/>
      <c r="FH139" s="128"/>
      <c r="FI139" s="128"/>
      <c r="FJ139" s="128"/>
      <c r="FK139" s="128"/>
      <c r="FL139" s="128"/>
      <c r="FM139" s="128"/>
      <c r="FN139" s="128"/>
      <c r="FO139" s="128"/>
      <c r="FP139" s="128"/>
      <c r="FQ139" s="128"/>
      <c r="FR139" s="128"/>
      <c r="FS139" s="128"/>
      <c r="FT139" s="128"/>
      <c r="FU139" s="128"/>
      <c r="FV139" s="128"/>
      <c r="FW139" s="128"/>
      <c r="FX139" s="128"/>
      <c r="FY139" s="128"/>
      <c r="FZ139" s="128"/>
      <c r="GA139" s="128"/>
      <c r="GB139" s="128"/>
      <c r="GC139" s="128"/>
      <c r="GD139" s="128"/>
      <c r="GE139" s="128"/>
      <c r="GF139" s="128"/>
      <c r="GG139" s="128"/>
      <c r="GH139" s="128"/>
      <c r="GI139" s="128"/>
      <c r="GJ139" s="128"/>
      <c r="GK139" s="128"/>
      <c r="GL139" s="128"/>
      <c r="GM139" s="128"/>
      <c r="GN139" s="128"/>
      <c r="GO139" s="128"/>
      <c r="GP139" s="128"/>
      <c r="GQ139" s="128"/>
      <c r="GR139" s="128"/>
      <c r="GS139" s="128"/>
      <c r="GT139" s="128"/>
      <c r="GU139" s="128"/>
      <c r="GV139" s="128"/>
      <c r="GW139" s="128"/>
    </row>
    <row r="140" spans="7:205" ht="20.100000000000001" customHeight="1">
      <c r="G140" s="126"/>
      <c r="H140" s="126"/>
      <c r="I140" s="126"/>
      <c r="J140" s="126"/>
      <c r="K140" s="126"/>
      <c r="L140" s="126"/>
      <c r="M140" s="126"/>
      <c r="N140" s="126"/>
      <c r="O140" s="126"/>
      <c r="P140" s="126"/>
      <c r="Q140" s="126"/>
      <c r="R140" s="126"/>
      <c r="S140" s="126"/>
      <c r="T140" s="126"/>
      <c r="U140" s="126"/>
      <c r="V140" s="126"/>
      <c r="W140" s="126"/>
      <c r="X140" s="126"/>
      <c r="Y140" s="126"/>
      <c r="Z140" s="126"/>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28"/>
      <c r="EJ140" s="128"/>
      <c r="EK140" s="128"/>
      <c r="EL140" s="128"/>
      <c r="EM140" s="128"/>
      <c r="EN140" s="128"/>
      <c r="EO140" s="128"/>
      <c r="EP140" s="128"/>
      <c r="EQ140" s="128"/>
      <c r="ER140" s="128"/>
      <c r="ES140" s="128"/>
      <c r="ET140" s="128"/>
      <c r="EU140" s="128"/>
      <c r="EV140" s="128"/>
      <c r="EW140" s="128"/>
      <c r="EX140" s="128"/>
      <c r="EY140" s="128"/>
      <c r="EZ140" s="128"/>
      <c r="FA140" s="128"/>
      <c r="FB140" s="128"/>
      <c r="FC140" s="128"/>
      <c r="FD140" s="128"/>
      <c r="FE140" s="128"/>
      <c r="FF140" s="128"/>
      <c r="FG140" s="128"/>
      <c r="FH140" s="128"/>
      <c r="FI140" s="128"/>
      <c r="FJ140" s="128"/>
      <c r="FK140" s="128"/>
      <c r="FL140" s="128"/>
      <c r="FM140" s="128"/>
      <c r="FN140" s="128"/>
      <c r="FO140" s="128"/>
      <c r="FP140" s="128"/>
      <c r="FQ140" s="128"/>
      <c r="FR140" s="128"/>
      <c r="FS140" s="128"/>
      <c r="FT140" s="128"/>
      <c r="FU140" s="128"/>
      <c r="FV140" s="128"/>
      <c r="FW140" s="128"/>
      <c r="FX140" s="128"/>
      <c r="FY140" s="128"/>
      <c r="FZ140" s="128"/>
      <c r="GA140" s="128"/>
      <c r="GB140" s="128"/>
      <c r="GC140" s="128"/>
      <c r="GD140" s="128"/>
      <c r="GE140" s="128"/>
      <c r="GF140" s="128"/>
      <c r="GG140" s="128"/>
      <c r="GH140" s="128"/>
      <c r="GI140" s="128"/>
      <c r="GJ140" s="128"/>
      <c r="GK140" s="128"/>
      <c r="GL140" s="128"/>
      <c r="GM140" s="128"/>
      <c r="GN140" s="128"/>
      <c r="GO140" s="128"/>
      <c r="GP140" s="128"/>
      <c r="GQ140" s="128"/>
      <c r="GR140" s="128"/>
      <c r="GS140" s="128"/>
      <c r="GT140" s="128"/>
      <c r="GU140" s="128"/>
      <c r="GV140" s="128"/>
      <c r="GW140" s="128"/>
    </row>
    <row r="141" spans="7:205" ht="20.100000000000001" customHeight="1">
      <c r="G141" s="126"/>
      <c r="H141" s="126"/>
      <c r="I141" s="126"/>
      <c r="J141" s="126"/>
      <c r="K141" s="126"/>
      <c r="L141" s="126"/>
      <c r="M141" s="126"/>
      <c r="N141" s="126"/>
      <c r="O141" s="126"/>
      <c r="P141" s="126"/>
      <c r="Q141" s="126"/>
      <c r="R141" s="126"/>
      <c r="S141" s="126"/>
      <c r="T141" s="126"/>
      <c r="U141" s="126"/>
      <c r="V141" s="126"/>
      <c r="W141" s="126"/>
      <c r="X141" s="126"/>
      <c r="Y141" s="126"/>
      <c r="Z141" s="126"/>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c r="FY141" s="128"/>
      <c r="FZ141" s="128"/>
      <c r="GA141" s="128"/>
      <c r="GB141" s="128"/>
      <c r="GC141" s="128"/>
      <c r="GD141" s="128"/>
      <c r="GE141" s="128"/>
      <c r="GF141" s="128"/>
      <c r="GG141" s="128"/>
      <c r="GH141" s="128"/>
      <c r="GI141" s="128"/>
      <c r="GJ141" s="128"/>
      <c r="GK141" s="128"/>
      <c r="GL141" s="128"/>
      <c r="GM141" s="128"/>
      <c r="GN141" s="128"/>
      <c r="GO141" s="128"/>
      <c r="GP141" s="128"/>
      <c r="GQ141" s="128"/>
      <c r="GR141" s="128"/>
      <c r="GS141" s="128"/>
      <c r="GT141" s="128"/>
      <c r="GU141" s="128"/>
      <c r="GV141" s="128"/>
      <c r="GW141" s="128"/>
    </row>
    <row r="142" spans="7:205" ht="20.100000000000001" customHeight="1">
      <c r="G142" s="126"/>
      <c r="H142" s="126"/>
      <c r="I142" s="126"/>
      <c r="J142" s="126"/>
      <c r="K142" s="126"/>
      <c r="L142" s="126"/>
      <c r="M142" s="126"/>
      <c r="N142" s="126"/>
      <c r="O142" s="126"/>
      <c r="P142" s="126"/>
      <c r="Q142" s="126"/>
      <c r="R142" s="126"/>
      <c r="S142" s="126"/>
      <c r="T142" s="126"/>
      <c r="U142" s="126"/>
      <c r="V142" s="126"/>
      <c r="W142" s="126"/>
      <c r="X142" s="126"/>
      <c r="Y142" s="126"/>
      <c r="Z142" s="126"/>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c r="FY142" s="128"/>
      <c r="FZ142" s="128"/>
      <c r="GA142" s="128"/>
      <c r="GB142" s="128"/>
      <c r="GC142" s="128"/>
      <c r="GD142" s="128"/>
      <c r="GE142" s="128"/>
      <c r="GF142" s="128"/>
      <c r="GG142" s="128"/>
      <c r="GH142" s="128"/>
      <c r="GI142" s="128"/>
      <c r="GJ142" s="128"/>
      <c r="GK142" s="128"/>
      <c r="GL142" s="128"/>
      <c r="GM142" s="128"/>
      <c r="GN142" s="128"/>
      <c r="GO142" s="128"/>
      <c r="GP142" s="128"/>
      <c r="GQ142" s="128"/>
      <c r="GR142" s="128"/>
      <c r="GS142" s="128"/>
      <c r="GT142" s="128"/>
      <c r="GU142" s="128"/>
      <c r="GV142" s="128"/>
      <c r="GW142" s="128"/>
    </row>
    <row r="143" spans="7:205" ht="20.100000000000001" customHeight="1">
      <c r="G143" s="126"/>
      <c r="H143" s="126"/>
      <c r="I143" s="126"/>
      <c r="J143" s="126"/>
      <c r="K143" s="126"/>
      <c r="L143" s="126"/>
      <c r="M143" s="126"/>
      <c r="N143" s="126"/>
      <c r="O143" s="126"/>
      <c r="P143" s="126"/>
      <c r="Q143" s="126"/>
      <c r="R143" s="126"/>
      <c r="S143" s="126"/>
      <c r="T143" s="126"/>
      <c r="U143" s="126"/>
      <c r="V143" s="126"/>
      <c r="W143" s="126"/>
      <c r="X143" s="126"/>
      <c r="Y143" s="126"/>
      <c r="Z143" s="126"/>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c r="FF143" s="128"/>
      <c r="FG143" s="128"/>
      <c r="FH143" s="128"/>
      <c r="FI143" s="128"/>
      <c r="FJ143" s="128"/>
      <c r="FK143" s="128"/>
      <c r="FL143" s="128"/>
      <c r="FM143" s="128"/>
      <c r="FN143" s="128"/>
      <c r="FO143" s="128"/>
      <c r="FP143" s="128"/>
      <c r="FQ143" s="128"/>
      <c r="FR143" s="128"/>
      <c r="FS143" s="128"/>
      <c r="FT143" s="128"/>
      <c r="FU143" s="128"/>
      <c r="FV143" s="128"/>
      <c r="FW143" s="128"/>
      <c r="FX143" s="128"/>
      <c r="FY143" s="128"/>
      <c r="FZ143" s="128"/>
      <c r="GA143" s="128"/>
      <c r="GB143" s="128"/>
      <c r="GC143" s="128"/>
      <c r="GD143" s="128"/>
      <c r="GE143" s="128"/>
      <c r="GF143" s="128"/>
      <c r="GG143" s="128"/>
      <c r="GH143" s="128"/>
      <c r="GI143" s="128"/>
      <c r="GJ143" s="128"/>
      <c r="GK143" s="128"/>
      <c r="GL143" s="128"/>
      <c r="GM143" s="128"/>
      <c r="GN143" s="128"/>
      <c r="GO143" s="128"/>
      <c r="GP143" s="128"/>
      <c r="GQ143" s="128"/>
      <c r="GR143" s="128"/>
      <c r="GS143" s="128"/>
      <c r="GT143" s="128"/>
      <c r="GU143" s="128"/>
      <c r="GV143" s="128"/>
      <c r="GW143" s="128"/>
    </row>
    <row r="144" spans="7:205" ht="20.100000000000001" customHeight="1">
      <c r="G144" s="126"/>
      <c r="H144" s="126"/>
      <c r="I144" s="126"/>
      <c r="J144" s="126"/>
      <c r="K144" s="126"/>
      <c r="L144" s="126"/>
      <c r="M144" s="126"/>
      <c r="N144" s="126"/>
      <c r="O144" s="126"/>
      <c r="P144" s="126"/>
      <c r="Q144" s="126"/>
      <c r="R144" s="126"/>
      <c r="S144" s="126"/>
      <c r="T144" s="126"/>
      <c r="U144" s="126"/>
      <c r="V144" s="126"/>
      <c r="W144" s="126"/>
      <c r="X144" s="126"/>
      <c r="Y144" s="126"/>
      <c r="Z144" s="126"/>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c r="DP144" s="128"/>
      <c r="DQ144" s="128"/>
      <c r="DR144" s="128"/>
      <c r="DS144" s="128"/>
      <c r="DT144" s="128"/>
      <c r="DU144" s="128"/>
      <c r="DV144" s="128"/>
      <c r="DW144" s="128"/>
      <c r="DX144" s="128"/>
      <c r="DY144" s="128"/>
      <c r="DZ144" s="128"/>
      <c r="EA144" s="128"/>
      <c r="EB144" s="128"/>
      <c r="EC144" s="128"/>
      <c r="ED144" s="128"/>
      <c r="EE144" s="128"/>
      <c r="EF144" s="128"/>
      <c r="EG144" s="128"/>
      <c r="EH144" s="128"/>
      <c r="EI144" s="128"/>
      <c r="EJ144" s="128"/>
      <c r="EK144" s="128"/>
      <c r="EL144" s="128"/>
      <c r="EM144" s="128"/>
      <c r="EN144" s="128"/>
      <c r="EO144" s="128"/>
      <c r="EP144" s="128"/>
      <c r="EQ144" s="128"/>
      <c r="ER144" s="128"/>
      <c r="ES144" s="128"/>
      <c r="ET144" s="128"/>
      <c r="EU144" s="128"/>
      <c r="EV144" s="128"/>
      <c r="EW144" s="128"/>
      <c r="EX144" s="128"/>
      <c r="EY144" s="128"/>
      <c r="EZ144" s="128"/>
      <c r="FA144" s="128"/>
      <c r="FB144" s="128"/>
      <c r="FC144" s="128"/>
      <c r="FD144" s="128"/>
      <c r="FE144" s="128"/>
      <c r="FF144" s="128"/>
      <c r="FG144" s="128"/>
      <c r="FH144" s="128"/>
      <c r="FI144" s="128"/>
      <c r="FJ144" s="128"/>
      <c r="FK144" s="128"/>
      <c r="FL144" s="128"/>
      <c r="FM144" s="128"/>
      <c r="FN144" s="128"/>
      <c r="FO144" s="128"/>
      <c r="FP144" s="128"/>
      <c r="FQ144" s="128"/>
      <c r="FR144" s="128"/>
      <c r="FS144" s="128"/>
      <c r="FT144" s="128"/>
      <c r="FU144" s="128"/>
      <c r="FV144" s="128"/>
      <c r="FW144" s="128"/>
      <c r="FX144" s="128"/>
      <c r="FY144" s="128"/>
      <c r="FZ144" s="128"/>
      <c r="GA144" s="128"/>
      <c r="GB144" s="128"/>
      <c r="GC144" s="128"/>
      <c r="GD144" s="128"/>
      <c r="GE144" s="128"/>
      <c r="GF144" s="128"/>
      <c r="GG144" s="128"/>
      <c r="GH144" s="128"/>
      <c r="GI144" s="128"/>
      <c r="GJ144" s="128"/>
      <c r="GK144" s="128"/>
      <c r="GL144" s="128"/>
      <c r="GM144" s="128"/>
      <c r="GN144" s="128"/>
      <c r="GO144" s="128"/>
      <c r="GP144" s="128"/>
      <c r="GQ144" s="128"/>
      <c r="GR144" s="128"/>
      <c r="GS144" s="128"/>
      <c r="GT144" s="128"/>
      <c r="GU144" s="128"/>
      <c r="GV144" s="128"/>
      <c r="GW144" s="128"/>
    </row>
    <row r="145" spans="7:205" ht="20.100000000000001" customHeight="1">
      <c r="G145" s="126"/>
      <c r="H145" s="126"/>
      <c r="I145" s="126"/>
      <c r="J145" s="126"/>
      <c r="K145" s="126"/>
      <c r="L145" s="126"/>
      <c r="M145" s="126"/>
      <c r="N145" s="126"/>
      <c r="O145" s="126"/>
      <c r="P145" s="126"/>
      <c r="Q145" s="126"/>
      <c r="R145" s="126"/>
      <c r="S145" s="126"/>
      <c r="T145" s="126"/>
      <c r="U145" s="126"/>
      <c r="V145" s="126"/>
      <c r="W145" s="126"/>
      <c r="X145" s="126"/>
      <c r="Y145" s="126"/>
      <c r="Z145" s="126"/>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c r="EZ145" s="128"/>
      <c r="FA145" s="128"/>
      <c r="FB145" s="128"/>
      <c r="FC145" s="128"/>
      <c r="FD145" s="128"/>
      <c r="FE145" s="128"/>
      <c r="FF145" s="128"/>
      <c r="FG145" s="128"/>
      <c r="FH145" s="128"/>
      <c r="FI145" s="128"/>
      <c r="FJ145" s="128"/>
      <c r="FK145" s="128"/>
      <c r="FL145" s="128"/>
      <c r="FM145" s="128"/>
      <c r="FN145" s="128"/>
      <c r="FO145" s="128"/>
      <c r="FP145" s="128"/>
      <c r="FQ145" s="128"/>
      <c r="FR145" s="128"/>
      <c r="FS145" s="128"/>
      <c r="FT145" s="128"/>
      <c r="FU145" s="128"/>
      <c r="FV145" s="128"/>
      <c r="FW145" s="128"/>
      <c r="FX145" s="128"/>
      <c r="FY145" s="128"/>
      <c r="FZ145" s="128"/>
      <c r="GA145" s="128"/>
      <c r="GB145" s="128"/>
      <c r="GC145" s="128"/>
      <c r="GD145" s="128"/>
      <c r="GE145" s="128"/>
      <c r="GF145" s="128"/>
      <c r="GG145" s="128"/>
      <c r="GH145" s="128"/>
      <c r="GI145" s="128"/>
      <c r="GJ145" s="128"/>
      <c r="GK145" s="128"/>
      <c r="GL145" s="128"/>
      <c r="GM145" s="128"/>
      <c r="GN145" s="128"/>
      <c r="GO145" s="128"/>
      <c r="GP145" s="128"/>
      <c r="GQ145" s="128"/>
      <c r="GR145" s="128"/>
      <c r="GS145" s="128"/>
      <c r="GT145" s="128"/>
      <c r="GU145" s="128"/>
      <c r="GV145" s="128"/>
      <c r="GW145" s="128"/>
    </row>
    <row r="146" spans="7:205" ht="20.100000000000001" customHeight="1">
      <c r="G146" s="126"/>
      <c r="H146" s="126"/>
      <c r="I146" s="126"/>
      <c r="J146" s="126"/>
      <c r="K146" s="126"/>
      <c r="L146" s="126"/>
      <c r="M146" s="126"/>
      <c r="N146" s="126"/>
      <c r="O146" s="126"/>
      <c r="P146" s="126"/>
      <c r="Q146" s="126"/>
      <c r="R146" s="126"/>
      <c r="S146" s="126"/>
      <c r="T146" s="126"/>
      <c r="U146" s="126"/>
      <c r="V146" s="126"/>
      <c r="W146" s="126"/>
      <c r="X146" s="126"/>
      <c r="Y146" s="126"/>
      <c r="Z146" s="126"/>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c r="FY146" s="128"/>
      <c r="FZ146" s="128"/>
      <c r="GA146" s="128"/>
      <c r="GB146" s="128"/>
      <c r="GC146" s="128"/>
      <c r="GD146" s="128"/>
      <c r="GE146" s="128"/>
      <c r="GF146" s="128"/>
      <c r="GG146" s="128"/>
      <c r="GH146" s="128"/>
      <c r="GI146" s="128"/>
      <c r="GJ146" s="128"/>
      <c r="GK146" s="128"/>
      <c r="GL146" s="128"/>
      <c r="GM146" s="128"/>
      <c r="GN146" s="128"/>
      <c r="GO146" s="128"/>
      <c r="GP146" s="128"/>
      <c r="GQ146" s="128"/>
      <c r="GR146" s="128"/>
      <c r="GS146" s="128"/>
      <c r="GT146" s="128"/>
      <c r="GU146" s="128"/>
      <c r="GV146" s="128"/>
      <c r="GW146" s="128"/>
    </row>
    <row r="147" spans="7:205" ht="20.100000000000001" customHeight="1">
      <c r="G147" s="126"/>
      <c r="H147" s="126"/>
      <c r="I147" s="126"/>
      <c r="J147" s="126"/>
      <c r="K147" s="126"/>
      <c r="L147" s="126"/>
      <c r="M147" s="126"/>
      <c r="N147" s="126"/>
      <c r="O147" s="126"/>
      <c r="P147" s="126"/>
      <c r="Q147" s="126"/>
      <c r="R147" s="126"/>
      <c r="S147" s="126"/>
      <c r="T147" s="126"/>
      <c r="U147" s="126"/>
      <c r="V147" s="126"/>
      <c r="W147" s="126"/>
      <c r="X147" s="126"/>
      <c r="Y147" s="126"/>
      <c r="Z147" s="126"/>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c r="FY147" s="128"/>
      <c r="FZ147" s="128"/>
      <c r="GA147" s="128"/>
      <c r="GB147" s="128"/>
      <c r="GC147" s="128"/>
      <c r="GD147" s="128"/>
      <c r="GE147" s="128"/>
      <c r="GF147" s="128"/>
      <c r="GG147" s="128"/>
      <c r="GH147" s="128"/>
      <c r="GI147" s="128"/>
      <c r="GJ147" s="128"/>
      <c r="GK147" s="128"/>
      <c r="GL147" s="128"/>
      <c r="GM147" s="128"/>
      <c r="GN147" s="128"/>
      <c r="GO147" s="128"/>
      <c r="GP147" s="128"/>
      <c r="GQ147" s="128"/>
      <c r="GR147" s="128"/>
      <c r="GS147" s="128"/>
      <c r="GT147" s="128"/>
      <c r="GU147" s="128"/>
      <c r="GV147" s="128"/>
      <c r="GW147" s="128"/>
    </row>
    <row r="148" spans="7:205" ht="20.100000000000001" customHeight="1">
      <c r="G148" s="126"/>
      <c r="H148" s="126"/>
      <c r="I148" s="126"/>
      <c r="J148" s="126"/>
      <c r="K148" s="126"/>
      <c r="L148" s="126"/>
      <c r="M148" s="126"/>
      <c r="N148" s="126"/>
      <c r="O148" s="126"/>
      <c r="P148" s="126"/>
      <c r="Q148" s="126"/>
      <c r="R148" s="126"/>
      <c r="S148" s="126"/>
      <c r="T148" s="126"/>
      <c r="U148" s="126"/>
      <c r="V148" s="126"/>
      <c r="W148" s="126"/>
      <c r="X148" s="126"/>
      <c r="Y148" s="126"/>
      <c r="Z148" s="126"/>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c r="FY148" s="128"/>
      <c r="FZ148" s="128"/>
      <c r="GA148" s="128"/>
      <c r="GB148" s="128"/>
      <c r="GC148" s="128"/>
      <c r="GD148" s="128"/>
      <c r="GE148" s="128"/>
      <c r="GF148" s="128"/>
      <c r="GG148" s="128"/>
      <c r="GH148" s="128"/>
      <c r="GI148" s="128"/>
      <c r="GJ148" s="128"/>
      <c r="GK148" s="128"/>
      <c r="GL148" s="128"/>
      <c r="GM148" s="128"/>
      <c r="GN148" s="128"/>
      <c r="GO148" s="128"/>
      <c r="GP148" s="128"/>
      <c r="GQ148" s="128"/>
      <c r="GR148" s="128"/>
      <c r="GS148" s="128"/>
      <c r="GT148" s="128"/>
      <c r="GU148" s="128"/>
      <c r="GV148" s="128"/>
      <c r="GW148" s="128"/>
    </row>
    <row r="149" spans="7:205" ht="20.100000000000001" customHeight="1">
      <c r="G149" s="126"/>
      <c r="H149" s="126"/>
      <c r="I149" s="126"/>
      <c r="J149" s="126"/>
      <c r="K149" s="126"/>
      <c r="L149" s="126"/>
      <c r="M149" s="126"/>
      <c r="N149" s="126"/>
      <c r="O149" s="126"/>
      <c r="P149" s="126"/>
      <c r="Q149" s="126"/>
      <c r="R149" s="126"/>
      <c r="S149" s="126"/>
      <c r="T149" s="126"/>
      <c r="U149" s="126"/>
      <c r="V149" s="126"/>
      <c r="W149" s="126"/>
      <c r="X149" s="126"/>
      <c r="Y149" s="126"/>
      <c r="Z149" s="126"/>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c r="FY149" s="128"/>
      <c r="FZ149" s="128"/>
      <c r="GA149" s="128"/>
      <c r="GB149" s="128"/>
      <c r="GC149" s="128"/>
      <c r="GD149" s="128"/>
      <c r="GE149" s="128"/>
      <c r="GF149" s="128"/>
      <c r="GG149" s="128"/>
      <c r="GH149" s="128"/>
      <c r="GI149" s="128"/>
      <c r="GJ149" s="128"/>
      <c r="GK149" s="128"/>
      <c r="GL149" s="128"/>
      <c r="GM149" s="128"/>
      <c r="GN149" s="128"/>
      <c r="GO149" s="128"/>
      <c r="GP149" s="128"/>
      <c r="GQ149" s="128"/>
      <c r="GR149" s="128"/>
      <c r="GS149" s="128"/>
      <c r="GT149" s="128"/>
      <c r="GU149" s="128"/>
      <c r="GV149" s="128"/>
      <c r="GW149" s="128"/>
    </row>
    <row r="150" spans="7:205" ht="20.100000000000001" customHeight="1">
      <c r="G150" s="126"/>
      <c r="H150" s="126"/>
      <c r="I150" s="126"/>
      <c r="J150" s="126"/>
      <c r="K150" s="126"/>
      <c r="L150" s="126"/>
      <c r="M150" s="126"/>
      <c r="N150" s="126"/>
      <c r="O150" s="126"/>
      <c r="P150" s="126"/>
      <c r="Q150" s="126"/>
      <c r="R150" s="126"/>
      <c r="S150" s="126"/>
      <c r="T150" s="126"/>
      <c r="U150" s="126"/>
      <c r="V150" s="126"/>
      <c r="W150" s="126"/>
      <c r="X150" s="126"/>
      <c r="Y150" s="126"/>
      <c r="Z150" s="126"/>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c r="FY150" s="128"/>
      <c r="FZ150" s="128"/>
      <c r="GA150" s="128"/>
      <c r="GB150" s="128"/>
      <c r="GC150" s="128"/>
      <c r="GD150" s="128"/>
      <c r="GE150" s="128"/>
      <c r="GF150" s="128"/>
      <c r="GG150" s="128"/>
      <c r="GH150" s="128"/>
      <c r="GI150" s="128"/>
      <c r="GJ150" s="128"/>
      <c r="GK150" s="128"/>
      <c r="GL150" s="128"/>
      <c r="GM150" s="128"/>
      <c r="GN150" s="128"/>
      <c r="GO150" s="128"/>
      <c r="GP150" s="128"/>
      <c r="GQ150" s="128"/>
      <c r="GR150" s="128"/>
      <c r="GS150" s="128"/>
      <c r="GT150" s="128"/>
      <c r="GU150" s="128"/>
      <c r="GV150" s="128"/>
      <c r="GW150" s="128"/>
    </row>
    <row r="151" spans="7:205" ht="20.100000000000001" customHeight="1">
      <c r="G151" s="126"/>
      <c r="H151" s="126"/>
      <c r="I151" s="126"/>
      <c r="J151" s="126"/>
      <c r="K151" s="126"/>
      <c r="L151" s="126"/>
      <c r="M151" s="126"/>
      <c r="N151" s="126"/>
      <c r="O151" s="126"/>
      <c r="P151" s="126"/>
      <c r="Q151" s="126"/>
      <c r="R151" s="126"/>
      <c r="S151" s="126"/>
      <c r="T151" s="126"/>
      <c r="U151" s="126"/>
      <c r="V151" s="126"/>
      <c r="W151" s="126"/>
      <c r="X151" s="126"/>
      <c r="Y151" s="126"/>
      <c r="Z151" s="126"/>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c r="FY151" s="128"/>
      <c r="FZ151" s="128"/>
      <c r="GA151" s="128"/>
      <c r="GB151" s="128"/>
      <c r="GC151" s="128"/>
      <c r="GD151" s="128"/>
      <c r="GE151" s="128"/>
      <c r="GF151" s="128"/>
      <c r="GG151" s="128"/>
      <c r="GH151" s="128"/>
      <c r="GI151" s="128"/>
      <c r="GJ151" s="128"/>
      <c r="GK151" s="128"/>
      <c r="GL151" s="128"/>
      <c r="GM151" s="128"/>
      <c r="GN151" s="128"/>
      <c r="GO151" s="128"/>
      <c r="GP151" s="128"/>
      <c r="GQ151" s="128"/>
      <c r="GR151" s="128"/>
      <c r="GS151" s="128"/>
      <c r="GT151" s="128"/>
      <c r="GU151" s="128"/>
      <c r="GV151" s="128"/>
      <c r="GW151" s="128"/>
    </row>
    <row r="152" spans="7:205" ht="20.100000000000001" customHeight="1">
      <c r="G152" s="126"/>
      <c r="H152" s="126"/>
      <c r="I152" s="126"/>
      <c r="J152" s="126"/>
      <c r="K152" s="126"/>
      <c r="L152" s="126"/>
      <c r="M152" s="126"/>
      <c r="N152" s="126"/>
      <c r="O152" s="126"/>
      <c r="P152" s="126"/>
      <c r="Q152" s="126"/>
      <c r="R152" s="126"/>
      <c r="S152" s="126"/>
      <c r="T152" s="126"/>
      <c r="U152" s="126"/>
      <c r="V152" s="126"/>
      <c r="W152" s="126"/>
      <c r="X152" s="126"/>
      <c r="Y152" s="126"/>
      <c r="Z152" s="126"/>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8"/>
      <c r="EJ152" s="128"/>
      <c r="EK152" s="128"/>
      <c r="EL152" s="128"/>
      <c r="EM152" s="128"/>
      <c r="EN152" s="128"/>
      <c r="EO152" s="128"/>
      <c r="EP152" s="128"/>
      <c r="EQ152" s="128"/>
      <c r="ER152" s="128"/>
      <c r="ES152" s="128"/>
      <c r="ET152" s="128"/>
      <c r="EU152" s="128"/>
      <c r="EV152" s="128"/>
      <c r="EW152" s="128"/>
      <c r="EX152" s="128"/>
      <c r="EY152" s="128"/>
      <c r="EZ152" s="128"/>
      <c r="FA152" s="128"/>
      <c r="FB152" s="128"/>
      <c r="FC152" s="128"/>
      <c r="FD152" s="128"/>
      <c r="FE152" s="128"/>
      <c r="FF152" s="128"/>
      <c r="FG152" s="128"/>
      <c r="FH152" s="128"/>
      <c r="FI152" s="128"/>
      <c r="FJ152" s="128"/>
      <c r="FK152" s="128"/>
      <c r="FL152" s="128"/>
      <c r="FM152" s="128"/>
      <c r="FN152" s="128"/>
      <c r="FO152" s="128"/>
      <c r="FP152" s="128"/>
      <c r="FQ152" s="128"/>
      <c r="FR152" s="128"/>
      <c r="FS152" s="128"/>
      <c r="FT152" s="128"/>
      <c r="FU152" s="128"/>
      <c r="FV152" s="128"/>
      <c r="FW152" s="128"/>
      <c r="FX152" s="128"/>
      <c r="FY152" s="128"/>
      <c r="FZ152" s="128"/>
      <c r="GA152" s="128"/>
      <c r="GB152" s="128"/>
      <c r="GC152" s="128"/>
      <c r="GD152" s="128"/>
      <c r="GE152" s="128"/>
      <c r="GF152" s="128"/>
      <c r="GG152" s="128"/>
      <c r="GH152" s="128"/>
      <c r="GI152" s="128"/>
      <c r="GJ152" s="128"/>
      <c r="GK152" s="128"/>
      <c r="GL152" s="128"/>
      <c r="GM152" s="128"/>
      <c r="GN152" s="128"/>
      <c r="GO152" s="128"/>
      <c r="GP152" s="128"/>
      <c r="GQ152" s="128"/>
      <c r="GR152" s="128"/>
      <c r="GS152" s="128"/>
      <c r="GT152" s="128"/>
      <c r="GU152" s="128"/>
      <c r="GV152" s="128"/>
      <c r="GW152" s="128"/>
    </row>
    <row r="153" spans="7:205" ht="20.100000000000001" customHeight="1">
      <c r="G153" s="126"/>
      <c r="H153" s="126"/>
      <c r="I153" s="126"/>
      <c r="J153" s="126"/>
      <c r="K153" s="126"/>
      <c r="L153" s="126"/>
      <c r="M153" s="126"/>
      <c r="N153" s="126"/>
      <c r="O153" s="126"/>
      <c r="P153" s="126"/>
      <c r="Q153" s="126"/>
      <c r="R153" s="126"/>
      <c r="S153" s="126"/>
      <c r="T153" s="126"/>
      <c r="U153" s="126"/>
      <c r="V153" s="126"/>
      <c r="W153" s="126"/>
      <c r="X153" s="126"/>
      <c r="Y153" s="126"/>
      <c r="Z153" s="126"/>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c r="DP153" s="128"/>
      <c r="DQ153" s="128"/>
      <c r="DR153" s="128"/>
      <c r="DS153" s="128"/>
      <c r="DT153" s="128"/>
      <c r="DU153" s="128"/>
      <c r="DV153" s="128"/>
      <c r="DW153" s="128"/>
      <c r="DX153" s="128"/>
      <c r="DY153" s="128"/>
      <c r="DZ153" s="128"/>
      <c r="EA153" s="128"/>
      <c r="EB153" s="128"/>
      <c r="EC153" s="128"/>
      <c r="ED153" s="128"/>
      <c r="EE153" s="128"/>
      <c r="EF153" s="128"/>
      <c r="EG153" s="128"/>
      <c r="EH153" s="128"/>
      <c r="EI153" s="128"/>
      <c r="EJ153" s="128"/>
      <c r="EK153" s="128"/>
      <c r="EL153" s="128"/>
      <c r="EM153" s="128"/>
      <c r="EN153" s="128"/>
      <c r="EO153" s="128"/>
      <c r="EP153" s="128"/>
      <c r="EQ153" s="128"/>
      <c r="ER153" s="128"/>
      <c r="ES153" s="128"/>
      <c r="ET153" s="128"/>
      <c r="EU153" s="128"/>
      <c r="EV153" s="128"/>
      <c r="EW153" s="128"/>
      <c r="EX153" s="128"/>
      <c r="EY153" s="128"/>
      <c r="EZ153" s="128"/>
      <c r="FA153" s="128"/>
      <c r="FB153" s="128"/>
      <c r="FC153" s="128"/>
      <c r="FD153" s="128"/>
      <c r="FE153" s="128"/>
      <c r="FF153" s="128"/>
      <c r="FG153" s="128"/>
      <c r="FH153" s="128"/>
      <c r="FI153" s="128"/>
      <c r="FJ153" s="128"/>
      <c r="FK153" s="128"/>
      <c r="FL153" s="128"/>
      <c r="FM153" s="128"/>
      <c r="FN153" s="128"/>
      <c r="FO153" s="128"/>
      <c r="FP153" s="128"/>
      <c r="FQ153" s="128"/>
      <c r="FR153" s="128"/>
      <c r="FS153" s="128"/>
      <c r="FT153" s="128"/>
      <c r="FU153" s="128"/>
      <c r="FV153" s="128"/>
      <c r="FW153" s="128"/>
      <c r="FX153" s="128"/>
      <c r="FY153" s="128"/>
      <c r="FZ153" s="128"/>
      <c r="GA153" s="128"/>
      <c r="GB153" s="128"/>
      <c r="GC153" s="128"/>
      <c r="GD153" s="128"/>
      <c r="GE153" s="128"/>
      <c r="GF153" s="128"/>
      <c r="GG153" s="128"/>
      <c r="GH153" s="128"/>
      <c r="GI153" s="128"/>
      <c r="GJ153" s="128"/>
      <c r="GK153" s="128"/>
      <c r="GL153" s="128"/>
      <c r="GM153" s="128"/>
      <c r="GN153" s="128"/>
      <c r="GO153" s="128"/>
      <c r="GP153" s="128"/>
      <c r="GQ153" s="128"/>
      <c r="GR153" s="128"/>
      <c r="GS153" s="128"/>
      <c r="GT153" s="128"/>
      <c r="GU153" s="128"/>
      <c r="GV153" s="128"/>
      <c r="GW153" s="128"/>
    </row>
    <row r="154" spans="7:205" ht="20.100000000000001" customHeight="1">
      <c r="G154" s="126"/>
      <c r="H154" s="126"/>
      <c r="I154" s="126"/>
      <c r="J154" s="126"/>
      <c r="K154" s="126"/>
      <c r="L154" s="126"/>
      <c r="M154" s="126"/>
      <c r="N154" s="126"/>
      <c r="O154" s="126"/>
      <c r="P154" s="126"/>
      <c r="Q154" s="126"/>
      <c r="R154" s="126"/>
      <c r="S154" s="126"/>
      <c r="T154" s="126"/>
      <c r="U154" s="126"/>
      <c r="V154" s="126"/>
      <c r="W154" s="126"/>
      <c r="X154" s="126"/>
      <c r="Y154" s="126"/>
      <c r="Z154" s="126"/>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c r="DP154" s="128"/>
      <c r="DQ154" s="128"/>
      <c r="DR154" s="128"/>
      <c r="DS154" s="128"/>
      <c r="DT154" s="128"/>
      <c r="DU154" s="128"/>
      <c r="DV154" s="128"/>
      <c r="DW154" s="128"/>
      <c r="DX154" s="128"/>
      <c r="DY154" s="128"/>
      <c r="DZ154" s="128"/>
      <c r="EA154" s="128"/>
      <c r="EB154" s="128"/>
      <c r="EC154" s="128"/>
      <c r="ED154" s="128"/>
      <c r="EE154" s="128"/>
      <c r="EF154" s="128"/>
      <c r="EG154" s="128"/>
      <c r="EH154" s="128"/>
      <c r="EI154" s="128"/>
      <c r="EJ154" s="128"/>
      <c r="EK154" s="128"/>
      <c r="EL154" s="128"/>
      <c r="EM154" s="128"/>
      <c r="EN154" s="128"/>
      <c r="EO154" s="128"/>
      <c r="EP154" s="128"/>
      <c r="EQ154" s="128"/>
      <c r="ER154" s="128"/>
      <c r="ES154" s="128"/>
      <c r="ET154" s="128"/>
      <c r="EU154" s="128"/>
      <c r="EV154" s="128"/>
      <c r="EW154" s="128"/>
      <c r="EX154" s="128"/>
      <c r="EY154" s="128"/>
      <c r="EZ154" s="128"/>
      <c r="FA154" s="128"/>
      <c r="FB154" s="128"/>
      <c r="FC154" s="128"/>
      <c r="FD154" s="128"/>
      <c r="FE154" s="128"/>
      <c r="FF154" s="128"/>
      <c r="FG154" s="128"/>
      <c r="FH154" s="128"/>
      <c r="FI154" s="128"/>
      <c r="FJ154" s="128"/>
      <c r="FK154" s="128"/>
      <c r="FL154" s="128"/>
      <c r="FM154" s="128"/>
      <c r="FN154" s="128"/>
      <c r="FO154" s="128"/>
      <c r="FP154" s="128"/>
      <c r="FQ154" s="128"/>
      <c r="FR154" s="128"/>
      <c r="FS154" s="128"/>
      <c r="FT154" s="128"/>
      <c r="FU154" s="128"/>
      <c r="FV154" s="128"/>
      <c r="FW154" s="128"/>
      <c r="FX154" s="128"/>
      <c r="FY154" s="128"/>
      <c r="FZ154" s="128"/>
      <c r="GA154" s="128"/>
      <c r="GB154" s="128"/>
      <c r="GC154" s="128"/>
      <c r="GD154" s="128"/>
      <c r="GE154" s="128"/>
      <c r="GF154" s="128"/>
      <c r="GG154" s="128"/>
      <c r="GH154" s="128"/>
      <c r="GI154" s="128"/>
      <c r="GJ154" s="128"/>
      <c r="GK154" s="128"/>
      <c r="GL154" s="128"/>
      <c r="GM154" s="128"/>
      <c r="GN154" s="128"/>
      <c r="GO154" s="128"/>
      <c r="GP154" s="128"/>
      <c r="GQ154" s="128"/>
      <c r="GR154" s="128"/>
      <c r="GS154" s="128"/>
      <c r="GT154" s="128"/>
      <c r="GU154" s="128"/>
      <c r="GV154" s="128"/>
      <c r="GW154" s="128"/>
    </row>
    <row r="155" spans="7:205" ht="20.100000000000001" customHeight="1">
      <c r="G155" s="126"/>
      <c r="H155" s="126"/>
      <c r="I155" s="126"/>
      <c r="J155" s="126"/>
      <c r="K155" s="126"/>
      <c r="L155" s="126"/>
      <c r="M155" s="126"/>
      <c r="N155" s="126"/>
      <c r="O155" s="126"/>
      <c r="P155" s="126"/>
      <c r="Q155" s="126"/>
      <c r="R155" s="126"/>
      <c r="S155" s="126"/>
      <c r="T155" s="126"/>
      <c r="U155" s="126"/>
      <c r="V155" s="126"/>
      <c r="W155" s="126"/>
      <c r="X155" s="126"/>
      <c r="Y155" s="126"/>
      <c r="Z155" s="126"/>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8"/>
      <c r="EE155" s="128"/>
      <c r="EF155" s="128"/>
      <c r="EG155" s="128"/>
      <c r="EH155" s="128"/>
      <c r="EI155" s="128"/>
      <c r="EJ155" s="128"/>
      <c r="EK155" s="128"/>
      <c r="EL155" s="128"/>
      <c r="EM155" s="128"/>
      <c r="EN155" s="128"/>
      <c r="EO155" s="128"/>
      <c r="EP155" s="128"/>
      <c r="EQ155" s="128"/>
      <c r="ER155" s="128"/>
      <c r="ES155" s="128"/>
      <c r="ET155" s="128"/>
      <c r="EU155" s="128"/>
      <c r="EV155" s="128"/>
      <c r="EW155" s="128"/>
      <c r="EX155" s="128"/>
      <c r="EY155" s="128"/>
      <c r="EZ155" s="128"/>
      <c r="FA155" s="128"/>
      <c r="FB155" s="128"/>
      <c r="FC155" s="128"/>
      <c r="FD155" s="128"/>
      <c r="FE155" s="128"/>
      <c r="FF155" s="128"/>
      <c r="FG155" s="128"/>
      <c r="FH155" s="128"/>
      <c r="FI155" s="128"/>
      <c r="FJ155" s="128"/>
      <c r="FK155" s="128"/>
      <c r="FL155" s="128"/>
      <c r="FM155" s="128"/>
      <c r="FN155" s="128"/>
      <c r="FO155" s="128"/>
      <c r="FP155" s="128"/>
      <c r="FQ155" s="128"/>
      <c r="FR155" s="128"/>
      <c r="FS155" s="128"/>
      <c r="FT155" s="128"/>
      <c r="FU155" s="128"/>
      <c r="FV155" s="128"/>
      <c r="FW155" s="128"/>
      <c r="FX155" s="128"/>
      <c r="FY155" s="128"/>
      <c r="FZ155" s="128"/>
      <c r="GA155" s="128"/>
      <c r="GB155" s="128"/>
      <c r="GC155" s="128"/>
      <c r="GD155" s="128"/>
      <c r="GE155" s="128"/>
      <c r="GF155" s="128"/>
      <c r="GG155" s="128"/>
      <c r="GH155" s="128"/>
      <c r="GI155" s="128"/>
      <c r="GJ155" s="128"/>
      <c r="GK155" s="128"/>
      <c r="GL155" s="128"/>
      <c r="GM155" s="128"/>
      <c r="GN155" s="128"/>
      <c r="GO155" s="128"/>
      <c r="GP155" s="128"/>
      <c r="GQ155" s="128"/>
      <c r="GR155" s="128"/>
      <c r="GS155" s="128"/>
      <c r="GT155" s="128"/>
      <c r="GU155" s="128"/>
      <c r="GV155" s="128"/>
      <c r="GW155" s="128"/>
    </row>
    <row r="156" spans="7:205" ht="20.100000000000001" customHeight="1">
      <c r="G156" s="126"/>
      <c r="H156" s="126"/>
      <c r="I156" s="126"/>
      <c r="J156" s="126"/>
      <c r="K156" s="126"/>
      <c r="L156" s="126"/>
      <c r="M156" s="126"/>
      <c r="N156" s="126"/>
      <c r="O156" s="126"/>
      <c r="P156" s="126"/>
      <c r="Q156" s="126"/>
      <c r="R156" s="126"/>
      <c r="S156" s="126"/>
      <c r="T156" s="126"/>
      <c r="U156" s="126"/>
      <c r="V156" s="126"/>
      <c r="W156" s="126"/>
      <c r="X156" s="126"/>
      <c r="Y156" s="126"/>
      <c r="Z156" s="126"/>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8"/>
      <c r="EE156" s="128"/>
      <c r="EF156" s="128"/>
      <c r="EG156" s="128"/>
      <c r="EH156" s="128"/>
      <c r="EI156" s="128"/>
      <c r="EJ156" s="128"/>
      <c r="EK156" s="128"/>
      <c r="EL156" s="128"/>
      <c r="EM156" s="128"/>
      <c r="EN156" s="128"/>
      <c r="EO156" s="128"/>
      <c r="EP156" s="128"/>
      <c r="EQ156" s="128"/>
      <c r="ER156" s="128"/>
      <c r="ES156" s="128"/>
      <c r="ET156" s="128"/>
      <c r="EU156" s="128"/>
      <c r="EV156" s="128"/>
      <c r="EW156" s="128"/>
      <c r="EX156" s="128"/>
      <c r="EY156" s="128"/>
      <c r="EZ156" s="128"/>
      <c r="FA156" s="128"/>
      <c r="FB156" s="128"/>
      <c r="FC156" s="128"/>
      <c r="FD156" s="128"/>
      <c r="FE156" s="128"/>
      <c r="FF156" s="128"/>
      <c r="FG156" s="128"/>
      <c r="FH156" s="128"/>
      <c r="FI156" s="128"/>
      <c r="FJ156" s="128"/>
      <c r="FK156" s="128"/>
      <c r="FL156" s="128"/>
      <c r="FM156" s="128"/>
      <c r="FN156" s="128"/>
      <c r="FO156" s="128"/>
      <c r="FP156" s="128"/>
      <c r="FQ156" s="128"/>
      <c r="FR156" s="128"/>
      <c r="FS156" s="128"/>
      <c r="FT156" s="128"/>
      <c r="FU156" s="128"/>
      <c r="FV156" s="128"/>
      <c r="FW156" s="128"/>
      <c r="FX156" s="128"/>
      <c r="FY156" s="128"/>
      <c r="FZ156" s="128"/>
      <c r="GA156" s="128"/>
      <c r="GB156" s="128"/>
      <c r="GC156" s="128"/>
      <c r="GD156" s="128"/>
      <c r="GE156" s="128"/>
      <c r="GF156" s="128"/>
      <c r="GG156" s="128"/>
      <c r="GH156" s="128"/>
      <c r="GI156" s="128"/>
      <c r="GJ156" s="128"/>
      <c r="GK156" s="128"/>
      <c r="GL156" s="128"/>
      <c r="GM156" s="128"/>
      <c r="GN156" s="128"/>
      <c r="GO156" s="128"/>
      <c r="GP156" s="128"/>
      <c r="GQ156" s="128"/>
      <c r="GR156" s="128"/>
      <c r="GS156" s="128"/>
      <c r="GT156" s="128"/>
      <c r="GU156" s="128"/>
      <c r="GV156" s="128"/>
      <c r="GW156" s="128"/>
    </row>
    <row r="157" spans="7:205" ht="20.100000000000001" customHeight="1">
      <c r="G157" s="126"/>
      <c r="H157" s="126"/>
      <c r="I157" s="126"/>
      <c r="J157" s="126"/>
      <c r="K157" s="126"/>
      <c r="L157" s="126"/>
      <c r="M157" s="126"/>
      <c r="N157" s="126"/>
      <c r="O157" s="126"/>
      <c r="P157" s="126"/>
      <c r="Q157" s="126"/>
      <c r="R157" s="126"/>
      <c r="S157" s="126"/>
      <c r="T157" s="126"/>
      <c r="U157" s="126"/>
      <c r="V157" s="126"/>
      <c r="W157" s="126"/>
      <c r="X157" s="126"/>
      <c r="Y157" s="126"/>
      <c r="Z157" s="126"/>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8"/>
      <c r="FB157" s="128"/>
      <c r="FC157" s="128"/>
      <c r="FD157" s="128"/>
      <c r="FE157" s="128"/>
      <c r="FF157" s="128"/>
      <c r="FG157" s="128"/>
      <c r="FH157" s="128"/>
      <c r="FI157" s="128"/>
      <c r="FJ157" s="128"/>
      <c r="FK157" s="128"/>
      <c r="FL157" s="128"/>
      <c r="FM157" s="128"/>
      <c r="FN157" s="128"/>
      <c r="FO157" s="128"/>
      <c r="FP157" s="128"/>
      <c r="FQ157" s="128"/>
      <c r="FR157" s="128"/>
      <c r="FS157" s="128"/>
      <c r="FT157" s="128"/>
      <c r="FU157" s="128"/>
      <c r="FV157" s="128"/>
      <c r="FW157" s="128"/>
      <c r="FX157" s="128"/>
      <c r="FY157" s="128"/>
      <c r="FZ157" s="128"/>
      <c r="GA157" s="128"/>
      <c r="GB157" s="128"/>
      <c r="GC157" s="128"/>
      <c r="GD157" s="128"/>
      <c r="GE157" s="128"/>
      <c r="GF157" s="128"/>
      <c r="GG157" s="128"/>
      <c r="GH157" s="128"/>
      <c r="GI157" s="128"/>
      <c r="GJ157" s="128"/>
      <c r="GK157" s="128"/>
      <c r="GL157" s="128"/>
      <c r="GM157" s="128"/>
      <c r="GN157" s="128"/>
      <c r="GO157" s="128"/>
      <c r="GP157" s="128"/>
      <c r="GQ157" s="128"/>
      <c r="GR157" s="128"/>
      <c r="GS157" s="128"/>
      <c r="GT157" s="128"/>
      <c r="GU157" s="128"/>
      <c r="GV157" s="128"/>
      <c r="GW157" s="128"/>
    </row>
    <row r="158" spans="7:205" ht="20.100000000000001" customHeight="1">
      <c r="G158" s="126"/>
      <c r="H158" s="126"/>
      <c r="I158" s="126"/>
      <c r="J158" s="126"/>
      <c r="K158" s="126"/>
      <c r="L158" s="126"/>
      <c r="M158" s="126"/>
      <c r="N158" s="126"/>
      <c r="O158" s="126"/>
      <c r="P158" s="126"/>
      <c r="Q158" s="126"/>
      <c r="R158" s="126"/>
      <c r="S158" s="126"/>
      <c r="T158" s="126"/>
      <c r="U158" s="126"/>
      <c r="V158" s="126"/>
      <c r="W158" s="126"/>
      <c r="X158" s="126"/>
      <c r="Y158" s="126"/>
      <c r="Z158" s="126"/>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8"/>
      <c r="FB158" s="128"/>
      <c r="FC158" s="128"/>
      <c r="FD158" s="128"/>
      <c r="FE158" s="128"/>
      <c r="FF158" s="128"/>
      <c r="FG158" s="128"/>
      <c r="FH158" s="128"/>
      <c r="FI158" s="128"/>
      <c r="FJ158" s="128"/>
      <c r="FK158" s="128"/>
      <c r="FL158" s="128"/>
      <c r="FM158" s="128"/>
      <c r="FN158" s="128"/>
      <c r="FO158" s="128"/>
      <c r="FP158" s="128"/>
      <c r="FQ158" s="128"/>
      <c r="FR158" s="128"/>
      <c r="FS158" s="128"/>
      <c r="FT158" s="128"/>
      <c r="FU158" s="128"/>
      <c r="FV158" s="128"/>
      <c r="FW158" s="128"/>
      <c r="FX158" s="128"/>
      <c r="FY158" s="128"/>
      <c r="FZ158" s="128"/>
      <c r="GA158" s="128"/>
      <c r="GB158" s="128"/>
      <c r="GC158" s="128"/>
      <c r="GD158" s="128"/>
      <c r="GE158" s="128"/>
      <c r="GF158" s="128"/>
      <c r="GG158" s="128"/>
      <c r="GH158" s="128"/>
      <c r="GI158" s="128"/>
      <c r="GJ158" s="128"/>
      <c r="GK158" s="128"/>
      <c r="GL158" s="128"/>
      <c r="GM158" s="128"/>
      <c r="GN158" s="128"/>
      <c r="GO158" s="128"/>
      <c r="GP158" s="128"/>
      <c r="GQ158" s="128"/>
      <c r="GR158" s="128"/>
      <c r="GS158" s="128"/>
      <c r="GT158" s="128"/>
      <c r="GU158" s="128"/>
      <c r="GV158" s="128"/>
      <c r="GW158" s="128"/>
    </row>
    <row r="159" spans="7:205" ht="20.100000000000001" customHeight="1">
      <c r="G159" s="126"/>
      <c r="H159" s="126"/>
      <c r="I159" s="126"/>
      <c r="J159" s="126"/>
      <c r="K159" s="126"/>
      <c r="L159" s="126"/>
      <c r="M159" s="126"/>
      <c r="N159" s="126"/>
      <c r="O159" s="126"/>
      <c r="P159" s="126"/>
      <c r="Q159" s="126"/>
      <c r="R159" s="126"/>
      <c r="S159" s="126"/>
      <c r="T159" s="126"/>
      <c r="U159" s="126"/>
      <c r="V159" s="126"/>
      <c r="W159" s="126"/>
      <c r="X159" s="126"/>
      <c r="Y159" s="126"/>
      <c r="Z159" s="126"/>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c r="FY159" s="128"/>
      <c r="FZ159" s="128"/>
      <c r="GA159" s="128"/>
      <c r="GB159" s="128"/>
      <c r="GC159" s="128"/>
      <c r="GD159" s="128"/>
      <c r="GE159" s="128"/>
      <c r="GF159" s="128"/>
      <c r="GG159" s="128"/>
      <c r="GH159" s="128"/>
      <c r="GI159" s="128"/>
      <c r="GJ159" s="128"/>
      <c r="GK159" s="128"/>
      <c r="GL159" s="128"/>
      <c r="GM159" s="128"/>
      <c r="GN159" s="128"/>
      <c r="GO159" s="128"/>
      <c r="GP159" s="128"/>
      <c r="GQ159" s="128"/>
      <c r="GR159" s="128"/>
      <c r="GS159" s="128"/>
      <c r="GT159" s="128"/>
      <c r="GU159" s="128"/>
      <c r="GV159" s="128"/>
      <c r="GW159" s="128"/>
    </row>
    <row r="160" spans="7:205" ht="20.100000000000001" customHeight="1">
      <c r="G160" s="126"/>
      <c r="H160" s="126"/>
      <c r="I160" s="126"/>
      <c r="J160" s="126"/>
      <c r="K160" s="126"/>
      <c r="L160" s="126"/>
      <c r="M160" s="126"/>
      <c r="N160" s="126"/>
      <c r="O160" s="126"/>
      <c r="P160" s="126"/>
      <c r="Q160" s="126"/>
      <c r="R160" s="126"/>
      <c r="S160" s="126"/>
      <c r="T160" s="126"/>
      <c r="U160" s="126"/>
      <c r="V160" s="126"/>
      <c r="W160" s="126"/>
      <c r="X160" s="126"/>
      <c r="Y160" s="126"/>
      <c r="Z160" s="126"/>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c r="FY160" s="128"/>
      <c r="FZ160" s="128"/>
      <c r="GA160" s="128"/>
      <c r="GB160" s="128"/>
      <c r="GC160" s="128"/>
      <c r="GD160" s="128"/>
      <c r="GE160" s="128"/>
      <c r="GF160" s="128"/>
      <c r="GG160" s="128"/>
      <c r="GH160" s="128"/>
      <c r="GI160" s="128"/>
      <c r="GJ160" s="128"/>
      <c r="GK160" s="128"/>
      <c r="GL160" s="128"/>
      <c r="GM160" s="128"/>
      <c r="GN160" s="128"/>
      <c r="GO160" s="128"/>
      <c r="GP160" s="128"/>
      <c r="GQ160" s="128"/>
      <c r="GR160" s="128"/>
      <c r="GS160" s="128"/>
      <c r="GT160" s="128"/>
      <c r="GU160" s="128"/>
      <c r="GV160" s="128"/>
      <c r="GW160" s="128"/>
    </row>
    <row r="161" spans="7:205" ht="20.100000000000001" customHeight="1">
      <c r="G161" s="126"/>
      <c r="H161" s="126"/>
      <c r="I161" s="126"/>
      <c r="J161" s="126"/>
      <c r="K161" s="126"/>
      <c r="L161" s="126"/>
      <c r="M161" s="126"/>
      <c r="N161" s="126"/>
      <c r="O161" s="126"/>
      <c r="P161" s="126"/>
      <c r="Q161" s="126"/>
      <c r="R161" s="126"/>
      <c r="S161" s="126"/>
      <c r="T161" s="126"/>
      <c r="U161" s="126"/>
      <c r="V161" s="126"/>
      <c r="W161" s="126"/>
      <c r="X161" s="126"/>
      <c r="Y161" s="126"/>
      <c r="Z161" s="126"/>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c r="FY161" s="128"/>
      <c r="FZ161" s="128"/>
      <c r="GA161" s="128"/>
      <c r="GB161" s="128"/>
      <c r="GC161" s="128"/>
      <c r="GD161" s="128"/>
      <c r="GE161" s="128"/>
      <c r="GF161" s="128"/>
      <c r="GG161" s="128"/>
      <c r="GH161" s="128"/>
      <c r="GI161" s="128"/>
      <c r="GJ161" s="128"/>
      <c r="GK161" s="128"/>
      <c r="GL161" s="128"/>
      <c r="GM161" s="128"/>
      <c r="GN161" s="128"/>
      <c r="GO161" s="128"/>
      <c r="GP161" s="128"/>
      <c r="GQ161" s="128"/>
      <c r="GR161" s="128"/>
      <c r="GS161" s="128"/>
      <c r="GT161" s="128"/>
      <c r="GU161" s="128"/>
      <c r="GV161" s="128"/>
      <c r="GW161" s="128"/>
    </row>
    <row r="162" spans="7:205" ht="20.100000000000001" customHeight="1">
      <c r="G162" s="126"/>
      <c r="H162" s="126"/>
      <c r="I162" s="126"/>
      <c r="J162" s="126"/>
      <c r="K162" s="126"/>
      <c r="L162" s="126"/>
      <c r="M162" s="126"/>
      <c r="N162" s="126"/>
      <c r="O162" s="126"/>
      <c r="P162" s="126"/>
      <c r="Q162" s="126"/>
      <c r="R162" s="126"/>
      <c r="S162" s="126"/>
      <c r="T162" s="126"/>
      <c r="U162" s="126"/>
      <c r="V162" s="126"/>
      <c r="W162" s="126"/>
      <c r="X162" s="126"/>
      <c r="Y162" s="126"/>
      <c r="Z162" s="126"/>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c r="FY162" s="128"/>
      <c r="FZ162" s="128"/>
      <c r="GA162" s="128"/>
      <c r="GB162" s="128"/>
      <c r="GC162" s="128"/>
      <c r="GD162" s="128"/>
      <c r="GE162" s="128"/>
      <c r="GF162" s="128"/>
      <c r="GG162" s="128"/>
      <c r="GH162" s="128"/>
      <c r="GI162" s="128"/>
      <c r="GJ162" s="128"/>
      <c r="GK162" s="128"/>
      <c r="GL162" s="128"/>
      <c r="GM162" s="128"/>
      <c r="GN162" s="128"/>
      <c r="GO162" s="128"/>
      <c r="GP162" s="128"/>
      <c r="GQ162" s="128"/>
      <c r="GR162" s="128"/>
      <c r="GS162" s="128"/>
      <c r="GT162" s="128"/>
      <c r="GU162" s="128"/>
      <c r="GV162" s="128"/>
      <c r="GW162" s="128"/>
    </row>
    <row r="163" spans="7:205" ht="20.100000000000001" customHeight="1">
      <c r="G163" s="126"/>
      <c r="H163" s="126"/>
      <c r="I163" s="126"/>
      <c r="J163" s="126"/>
      <c r="K163" s="126"/>
      <c r="L163" s="126"/>
      <c r="M163" s="126"/>
      <c r="N163" s="126"/>
      <c r="O163" s="126"/>
      <c r="P163" s="126"/>
      <c r="Q163" s="126"/>
      <c r="R163" s="126"/>
      <c r="S163" s="126"/>
      <c r="T163" s="126"/>
      <c r="U163" s="126"/>
      <c r="V163" s="126"/>
      <c r="W163" s="126"/>
      <c r="X163" s="126"/>
      <c r="Y163" s="126"/>
      <c r="Z163" s="126"/>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c r="FY163" s="128"/>
      <c r="FZ163" s="128"/>
      <c r="GA163" s="128"/>
      <c r="GB163" s="128"/>
      <c r="GC163" s="128"/>
      <c r="GD163" s="128"/>
      <c r="GE163" s="128"/>
      <c r="GF163" s="128"/>
      <c r="GG163" s="128"/>
      <c r="GH163" s="128"/>
      <c r="GI163" s="128"/>
      <c r="GJ163" s="128"/>
      <c r="GK163" s="128"/>
      <c r="GL163" s="128"/>
      <c r="GM163" s="128"/>
      <c r="GN163" s="128"/>
      <c r="GO163" s="128"/>
      <c r="GP163" s="128"/>
      <c r="GQ163" s="128"/>
      <c r="GR163" s="128"/>
      <c r="GS163" s="128"/>
      <c r="GT163" s="128"/>
      <c r="GU163" s="128"/>
      <c r="GV163" s="128"/>
      <c r="GW163" s="128"/>
    </row>
    <row r="164" spans="7:205" ht="20.100000000000001" customHeight="1">
      <c r="G164" s="126"/>
      <c r="H164" s="126"/>
      <c r="I164" s="126"/>
      <c r="J164" s="126"/>
      <c r="K164" s="126"/>
      <c r="L164" s="126"/>
      <c r="M164" s="126"/>
      <c r="N164" s="126"/>
      <c r="O164" s="126"/>
      <c r="P164" s="126"/>
      <c r="Q164" s="126"/>
      <c r="R164" s="126"/>
      <c r="S164" s="126"/>
      <c r="T164" s="126"/>
      <c r="U164" s="126"/>
      <c r="V164" s="126"/>
      <c r="W164" s="126"/>
      <c r="X164" s="126"/>
      <c r="Y164" s="126"/>
      <c r="Z164" s="126"/>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c r="FY164" s="128"/>
      <c r="FZ164" s="128"/>
      <c r="GA164" s="128"/>
      <c r="GB164" s="128"/>
      <c r="GC164" s="128"/>
      <c r="GD164" s="128"/>
      <c r="GE164" s="128"/>
      <c r="GF164" s="128"/>
      <c r="GG164" s="128"/>
      <c r="GH164" s="128"/>
      <c r="GI164" s="128"/>
      <c r="GJ164" s="128"/>
      <c r="GK164" s="128"/>
      <c r="GL164" s="128"/>
      <c r="GM164" s="128"/>
      <c r="GN164" s="128"/>
      <c r="GO164" s="128"/>
      <c r="GP164" s="128"/>
      <c r="GQ164" s="128"/>
      <c r="GR164" s="128"/>
      <c r="GS164" s="128"/>
      <c r="GT164" s="128"/>
      <c r="GU164" s="128"/>
      <c r="GV164" s="128"/>
      <c r="GW164" s="128"/>
    </row>
    <row r="165" spans="7:205" ht="20.100000000000001" customHeight="1">
      <c r="G165" s="126"/>
      <c r="H165" s="126"/>
      <c r="I165" s="126"/>
      <c r="J165" s="126"/>
      <c r="K165" s="126"/>
      <c r="L165" s="126"/>
      <c r="M165" s="126"/>
      <c r="N165" s="126"/>
      <c r="O165" s="126"/>
      <c r="P165" s="126"/>
      <c r="Q165" s="126"/>
      <c r="R165" s="126"/>
      <c r="S165" s="126"/>
      <c r="T165" s="126"/>
      <c r="U165" s="126"/>
      <c r="V165" s="126"/>
      <c r="W165" s="126"/>
      <c r="X165" s="126"/>
      <c r="Y165" s="126"/>
      <c r="Z165" s="126"/>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c r="FY165" s="128"/>
      <c r="FZ165" s="128"/>
      <c r="GA165" s="128"/>
      <c r="GB165" s="128"/>
      <c r="GC165" s="128"/>
      <c r="GD165" s="128"/>
      <c r="GE165" s="128"/>
      <c r="GF165" s="128"/>
      <c r="GG165" s="128"/>
      <c r="GH165" s="128"/>
      <c r="GI165" s="128"/>
      <c r="GJ165" s="128"/>
      <c r="GK165" s="128"/>
      <c r="GL165" s="128"/>
      <c r="GM165" s="128"/>
      <c r="GN165" s="128"/>
      <c r="GO165" s="128"/>
      <c r="GP165" s="128"/>
      <c r="GQ165" s="128"/>
      <c r="GR165" s="128"/>
      <c r="GS165" s="128"/>
      <c r="GT165" s="128"/>
      <c r="GU165" s="128"/>
      <c r="GV165" s="128"/>
      <c r="GW165" s="128"/>
    </row>
    <row r="166" spans="7:205" ht="20.100000000000001" customHeight="1">
      <c r="G166" s="126"/>
      <c r="H166" s="126"/>
      <c r="I166" s="126"/>
      <c r="J166" s="126"/>
      <c r="K166" s="126"/>
      <c r="L166" s="126"/>
      <c r="M166" s="126"/>
      <c r="N166" s="126"/>
      <c r="O166" s="126"/>
      <c r="P166" s="126"/>
      <c r="Q166" s="126"/>
      <c r="R166" s="126"/>
      <c r="S166" s="126"/>
      <c r="T166" s="126"/>
      <c r="U166" s="126"/>
      <c r="V166" s="126"/>
      <c r="W166" s="126"/>
      <c r="X166" s="126"/>
      <c r="Y166" s="126"/>
      <c r="Z166" s="126"/>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c r="FY166" s="128"/>
      <c r="FZ166" s="128"/>
      <c r="GA166" s="128"/>
      <c r="GB166" s="128"/>
      <c r="GC166" s="128"/>
      <c r="GD166" s="128"/>
      <c r="GE166" s="128"/>
      <c r="GF166" s="128"/>
      <c r="GG166" s="128"/>
      <c r="GH166" s="128"/>
      <c r="GI166" s="128"/>
      <c r="GJ166" s="128"/>
      <c r="GK166" s="128"/>
      <c r="GL166" s="128"/>
      <c r="GM166" s="128"/>
      <c r="GN166" s="128"/>
      <c r="GO166" s="128"/>
      <c r="GP166" s="128"/>
      <c r="GQ166" s="128"/>
      <c r="GR166" s="128"/>
      <c r="GS166" s="128"/>
      <c r="GT166" s="128"/>
      <c r="GU166" s="128"/>
      <c r="GV166" s="128"/>
      <c r="GW166" s="128"/>
    </row>
    <row r="167" spans="7:205" ht="20.100000000000001" customHeight="1">
      <c r="G167" s="126"/>
      <c r="H167" s="126"/>
      <c r="I167" s="126"/>
      <c r="J167" s="126"/>
      <c r="K167" s="126"/>
      <c r="L167" s="126"/>
      <c r="M167" s="126"/>
      <c r="N167" s="126"/>
      <c r="O167" s="126"/>
      <c r="P167" s="126"/>
      <c r="Q167" s="126"/>
      <c r="R167" s="126"/>
      <c r="S167" s="126"/>
      <c r="T167" s="126"/>
      <c r="U167" s="126"/>
      <c r="V167" s="126"/>
      <c r="W167" s="126"/>
      <c r="X167" s="126"/>
      <c r="Y167" s="126"/>
      <c r="Z167" s="126"/>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c r="FY167" s="128"/>
      <c r="FZ167" s="128"/>
      <c r="GA167" s="128"/>
      <c r="GB167" s="128"/>
      <c r="GC167" s="128"/>
      <c r="GD167" s="128"/>
      <c r="GE167" s="128"/>
      <c r="GF167" s="128"/>
      <c r="GG167" s="128"/>
      <c r="GH167" s="128"/>
      <c r="GI167" s="128"/>
      <c r="GJ167" s="128"/>
      <c r="GK167" s="128"/>
      <c r="GL167" s="128"/>
      <c r="GM167" s="128"/>
      <c r="GN167" s="128"/>
      <c r="GO167" s="128"/>
      <c r="GP167" s="128"/>
      <c r="GQ167" s="128"/>
      <c r="GR167" s="128"/>
      <c r="GS167" s="128"/>
      <c r="GT167" s="128"/>
      <c r="GU167" s="128"/>
      <c r="GV167" s="128"/>
      <c r="GW167" s="128"/>
    </row>
    <row r="168" spans="7:205" ht="20.100000000000001" customHeight="1">
      <c r="G168" s="126"/>
      <c r="H168" s="126"/>
      <c r="I168" s="126"/>
      <c r="J168" s="126"/>
      <c r="K168" s="126"/>
      <c r="L168" s="126"/>
      <c r="M168" s="126"/>
      <c r="N168" s="126"/>
      <c r="O168" s="126"/>
      <c r="P168" s="126"/>
      <c r="Q168" s="126"/>
      <c r="R168" s="126"/>
      <c r="S168" s="126"/>
      <c r="T168" s="126"/>
      <c r="U168" s="126"/>
      <c r="V168" s="126"/>
      <c r="W168" s="126"/>
      <c r="X168" s="126"/>
      <c r="Y168" s="126"/>
      <c r="Z168" s="126"/>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c r="FY168" s="128"/>
      <c r="FZ168" s="128"/>
      <c r="GA168" s="128"/>
      <c r="GB168" s="128"/>
      <c r="GC168" s="128"/>
      <c r="GD168" s="128"/>
      <c r="GE168" s="128"/>
      <c r="GF168" s="128"/>
      <c r="GG168" s="128"/>
      <c r="GH168" s="128"/>
      <c r="GI168" s="128"/>
      <c r="GJ168" s="128"/>
      <c r="GK168" s="128"/>
      <c r="GL168" s="128"/>
      <c r="GM168" s="128"/>
      <c r="GN168" s="128"/>
      <c r="GO168" s="128"/>
      <c r="GP168" s="128"/>
      <c r="GQ168" s="128"/>
      <c r="GR168" s="128"/>
      <c r="GS168" s="128"/>
      <c r="GT168" s="128"/>
      <c r="GU168" s="128"/>
      <c r="GV168" s="128"/>
      <c r="GW168" s="128"/>
    </row>
    <row r="169" spans="7:205" ht="20.100000000000001" customHeight="1">
      <c r="G169" s="126"/>
      <c r="H169" s="126"/>
      <c r="I169" s="126"/>
      <c r="J169" s="126"/>
      <c r="K169" s="126"/>
      <c r="L169" s="126"/>
      <c r="M169" s="126"/>
      <c r="N169" s="126"/>
      <c r="O169" s="126"/>
      <c r="P169" s="126"/>
      <c r="Q169" s="126"/>
      <c r="R169" s="126"/>
      <c r="S169" s="126"/>
      <c r="T169" s="126"/>
      <c r="U169" s="126"/>
      <c r="V169" s="126"/>
      <c r="W169" s="126"/>
      <c r="X169" s="126"/>
      <c r="Y169" s="126"/>
      <c r="Z169" s="126"/>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c r="DP169" s="128"/>
      <c r="DQ169" s="128"/>
      <c r="DR169" s="128"/>
      <c r="DS169" s="128"/>
      <c r="DT169" s="128"/>
      <c r="DU169" s="128"/>
      <c r="DV169" s="128"/>
      <c r="DW169" s="128"/>
      <c r="DX169" s="128"/>
      <c r="DY169" s="128"/>
      <c r="DZ169" s="128"/>
      <c r="EA169" s="128"/>
      <c r="EB169" s="128"/>
      <c r="EC169" s="128"/>
      <c r="ED169" s="128"/>
      <c r="EE169" s="128"/>
      <c r="EF169" s="128"/>
      <c r="EG169" s="128"/>
      <c r="EH169" s="128"/>
      <c r="EI169" s="128"/>
      <c r="EJ169" s="128"/>
      <c r="EK169" s="128"/>
      <c r="EL169" s="128"/>
      <c r="EM169" s="128"/>
      <c r="EN169" s="128"/>
      <c r="EO169" s="128"/>
      <c r="EP169" s="128"/>
      <c r="EQ169" s="128"/>
      <c r="ER169" s="128"/>
      <c r="ES169" s="128"/>
      <c r="ET169" s="128"/>
      <c r="EU169" s="128"/>
      <c r="EV169" s="128"/>
      <c r="EW169" s="128"/>
      <c r="EX169" s="128"/>
      <c r="EY169" s="128"/>
      <c r="EZ169" s="128"/>
      <c r="FA169" s="128"/>
      <c r="FB169" s="128"/>
      <c r="FC169" s="128"/>
      <c r="FD169" s="128"/>
      <c r="FE169" s="128"/>
      <c r="FF169" s="128"/>
      <c r="FG169" s="128"/>
      <c r="FH169" s="128"/>
      <c r="FI169" s="128"/>
      <c r="FJ169" s="128"/>
      <c r="FK169" s="128"/>
      <c r="FL169" s="128"/>
      <c r="FM169" s="128"/>
      <c r="FN169" s="128"/>
      <c r="FO169" s="128"/>
      <c r="FP169" s="128"/>
      <c r="FQ169" s="128"/>
      <c r="FR169" s="128"/>
      <c r="FS169" s="128"/>
      <c r="FT169" s="128"/>
      <c r="FU169" s="128"/>
      <c r="FV169" s="128"/>
      <c r="FW169" s="128"/>
      <c r="FX169" s="128"/>
      <c r="FY169" s="128"/>
      <c r="FZ169" s="128"/>
      <c r="GA169" s="128"/>
      <c r="GB169" s="128"/>
      <c r="GC169" s="128"/>
      <c r="GD169" s="128"/>
      <c r="GE169" s="128"/>
      <c r="GF169" s="128"/>
      <c r="GG169" s="128"/>
      <c r="GH169" s="128"/>
      <c r="GI169" s="128"/>
      <c r="GJ169" s="128"/>
      <c r="GK169" s="128"/>
      <c r="GL169" s="128"/>
      <c r="GM169" s="128"/>
      <c r="GN169" s="128"/>
      <c r="GO169" s="128"/>
      <c r="GP169" s="128"/>
      <c r="GQ169" s="128"/>
      <c r="GR169" s="128"/>
      <c r="GS169" s="128"/>
      <c r="GT169" s="128"/>
      <c r="GU169" s="128"/>
      <c r="GV169" s="128"/>
      <c r="GW169" s="128"/>
    </row>
    <row r="170" spans="7:205" ht="20.100000000000001" customHeight="1">
      <c r="G170" s="126"/>
      <c r="H170" s="126"/>
      <c r="I170" s="126"/>
      <c r="J170" s="126"/>
      <c r="K170" s="126"/>
      <c r="L170" s="126"/>
      <c r="M170" s="126"/>
      <c r="N170" s="126"/>
      <c r="O170" s="126"/>
      <c r="P170" s="126"/>
      <c r="Q170" s="126"/>
      <c r="R170" s="126"/>
      <c r="S170" s="126"/>
      <c r="T170" s="126"/>
      <c r="U170" s="126"/>
      <c r="V170" s="126"/>
      <c r="W170" s="126"/>
      <c r="X170" s="126"/>
      <c r="Y170" s="126"/>
      <c r="Z170" s="126"/>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128"/>
      <c r="EJ170" s="128"/>
      <c r="EK170" s="128"/>
      <c r="EL170" s="128"/>
      <c r="EM170" s="128"/>
      <c r="EN170" s="128"/>
      <c r="EO170" s="128"/>
      <c r="EP170" s="128"/>
      <c r="EQ170" s="128"/>
      <c r="ER170" s="128"/>
      <c r="ES170" s="128"/>
      <c r="ET170" s="128"/>
      <c r="EU170" s="128"/>
      <c r="EV170" s="128"/>
      <c r="EW170" s="128"/>
      <c r="EX170" s="128"/>
      <c r="EY170" s="128"/>
      <c r="EZ170" s="128"/>
      <c r="FA170" s="128"/>
      <c r="FB170" s="128"/>
      <c r="FC170" s="128"/>
      <c r="FD170" s="128"/>
      <c r="FE170" s="128"/>
      <c r="FF170" s="128"/>
      <c r="FG170" s="128"/>
      <c r="FH170" s="128"/>
      <c r="FI170" s="128"/>
      <c r="FJ170" s="128"/>
      <c r="FK170" s="128"/>
      <c r="FL170" s="128"/>
      <c r="FM170" s="128"/>
      <c r="FN170" s="128"/>
      <c r="FO170" s="128"/>
      <c r="FP170" s="128"/>
      <c r="FQ170" s="128"/>
      <c r="FR170" s="128"/>
      <c r="FS170" s="128"/>
      <c r="FT170" s="128"/>
      <c r="FU170" s="128"/>
      <c r="FV170" s="128"/>
      <c r="FW170" s="128"/>
      <c r="FX170" s="128"/>
      <c r="FY170" s="128"/>
      <c r="FZ170" s="128"/>
      <c r="GA170" s="128"/>
      <c r="GB170" s="128"/>
      <c r="GC170" s="128"/>
      <c r="GD170" s="128"/>
      <c r="GE170" s="128"/>
      <c r="GF170" s="128"/>
      <c r="GG170" s="128"/>
      <c r="GH170" s="128"/>
      <c r="GI170" s="128"/>
      <c r="GJ170" s="128"/>
      <c r="GK170" s="128"/>
      <c r="GL170" s="128"/>
      <c r="GM170" s="128"/>
      <c r="GN170" s="128"/>
      <c r="GO170" s="128"/>
      <c r="GP170" s="128"/>
      <c r="GQ170" s="128"/>
      <c r="GR170" s="128"/>
      <c r="GS170" s="128"/>
      <c r="GT170" s="128"/>
      <c r="GU170" s="128"/>
      <c r="GV170" s="128"/>
      <c r="GW170" s="128"/>
    </row>
    <row r="171" spans="7:205" ht="20.100000000000001" customHeight="1">
      <c r="G171" s="126"/>
      <c r="H171" s="126"/>
      <c r="I171" s="126"/>
      <c r="J171" s="126"/>
      <c r="K171" s="126"/>
      <c r="L171" s="126"/>
      <c r="M171" s="126"/>
      <c r="N171" s="126"/>
      <c r="O171" s="126"/>
      <c r="P171" s="126"/>
      <c r="Q171" s="126"/>
      <c r="R171" s="126"/>
      <c r="S171" s="126"/>
      <c r="T171" s="126"/>
      <c r="U171" s="126"/>
      <c r="V171" s="126"/>
      <c r="W171" s="126"/>
      <c r="X171" s="126"/>
      <c r="Y171" s="126"/>
      <c r="Z171" s="126"/>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28"/>
      <c r="EJ171" s="128"/>
      <c r="EK171" s="128"/>
      <c r="EL171" s="128"/>
      <c r="EM171" s="128"/>
      <c r="EN171" s="128"/>
      <c r="EO171" s="128"/>
      <c r="EP171" s="128"/>
      <c r="EQ171" s="128"/>
      <c r="ER171" s="128"/>
      <c r="ES171" s="128"/>
      <c r="ET171" s="128"/>
      <c r="EU171" s="128"/>
      <c r="EV171" s="128"/>
      <c r="EW171" s="128"/>
      <c r="EX171" s="128"/>
      <c r="EY171" s="128"/>
      <c r="EZ171" s="128"/>
      <c r="FA171" s="128"/>
      <c r="FB171" s="128"/>
      <c r="FC171" s="128"/>
      <c r="FD171" s="128"/>
      <c r="FE171" s="128"/>
      <c r="FF171" s="128"/>
      <c r="FG171" s="128"/>
      <c r="FH171" s="128"/>
      <c r="FI171" s="128"/>
      <c r="FJ171" s="128"/>
      <c r="FK171" s="128"/>
      <c r="FL171" s="128"/>
      <c r="FM171" s="128"/>
      <c r="FN171" s="128"/>
      <c r="FO171" s="128"/>
      <c r="FP171" s="128"/>
      <c r="FQ171" s="128"/>
      <c r="FR171" s="128"/>
      <c r="FS171" s="128"/>
      <c r="FT171" s="128"/>
      <c r="FU171" s="128"/>
      <c r="FV171" s="128"/>
      <c r="FW171" s="128"/>
      <c r="FX171" s="128"/>
      <c r="FY171" s="128"/>
      <c r="FZ171" s="128"/>
      <c r="GA171" s="128"/>
      <c r="GB171" s="128"/>
      <c r="GC171" s="128"/>
      <c r="GD171" s="128"/>
      <c r="GE171" s="128"/>
      <c r="GF171" s="128"/>
      <c r="GG171" s="128"/>
      <c r="GH171" s="128"/>
      <c r="GI171" s="128"/>
      <c r="GJ171" s="128"/>
      <c r="GK171" s="128"/>
      <c r="GL171" s="128"/>
      <c r="GM171" s="128"/>
      <c r="GN171" s="128"/>
      <c r="GO171" s="128"/>
      <c r="GP171" s="128"/>
      <c r="GQ171" s="128"/>
      <c r="GR171" s="128"/>
      <c r="GS171" s="128"/>
      <c r="GT171" s="128"/>
      <c r="GU171" s="128"/>
      <c r="GV171" s="128"/>
      <c r="GW171" s="128"/>
    </row>
    <row r="172" spans="7:205" ht="20.100000000000001" customHeight="1">
      <c r="G172" s="126"/>
      <c r="H172" s="126"/>
      <c r="I172" s="126"/>
      <c r="J172" s="126"/>
      <c r="K172" s="126"/>
      <c r="L172" s="126"/>
      <c r="M172" s="126"/>
      <c r="N172" s="126"/>
      <c r="O172" s="126"/>
      <c r="P172" s="126"/>
      <c r="Q172" s="126"/>
      <c r="R172" s="126"/>
      <c r="S172" s="126"/>
      <c r="T172" s="126"/>
      <c r="U172" s="126"/>
      <c r="V172" s="126"/>
      <c r="W172" s="126"/>
      <c r="X172" s="126"/>
      <c r="Y172" s="126"/>
      <c r="Z172" s="126"/>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8"/>
      <c r="EE172" s="128"/>
      <c r="EF172" s="128"/>
      <c r="EG172" s="128"/>
      <c r="EH172" s="128"/>
      <c r="EI172" s="128"/>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8"/>
      <c r="FU172" s="128"/>
      <c r="FV172" s="128"/>
      <c r="FW172" s="128"/>
      <c r="FX172" s="128"/>
      <c r="FY172" s="128"/>
      <c r="FZ172" s="128"/>
      <c r="GA172" s="128"/>
      <c r="GB172" s="128"/>
      <c r="GC172" s="128"/>
      <c r="GD172" s="128"/>
      <c r="GE172" s="128"/>
      <c r="GF172" s="128"/>
      <c r="GG172" s="128"/>
      <c r="GH172" s="128"/>
      <c r="GI172" s="128"/>
      <c r="GJ172" s="128"/>
      <c r="GK172" s="128"/>
      <c r="GL172" s="128"/>
      <c r="GM172" s="128"/>
      <c r="GN172" s="128"/>
      <c r="GO172" s="128"/>
      <c r="GP172" s="128"/>
      <c r="GQ172" s="128"/>
      <c r="GR172" s="128"/>
      <c r="GS172" s="128"/>
      <c r="GT172" s="128"/>
      <c r="GU172" s="128"/>
      <c r="GV172" s="128"/>
      <c r="GW172" s="128"/>
    </row>
    <row r="173" spans="7:205" ht="20.100000000000001" customHeight="1">
      <c r="G173" s="126"/>
      <c r="H173" s="126"/>
      <c r="I173" s="126"/>
      <c r="J173" s="126"/>
      <c r="K173" s="126"/>
      <c r="L173" s="126"/>
      <c r="M173" s="126"/>
      <c r="N173" s="126"/>
      <c r="O173" s="126"/>
      <c r="P173" s="126"/>
      <c r="Q173" s="126"/>
      <c r="R173" s="126"/>
      <c r="S173" s="126"/>
      <c r="T173" s="126"/>
      <c r="U173" s="126"/>
      <c r="V173" s="126"/>
      <c r="W173" s="126"/>
      <c r="X173" s="126"/>
      <c r="Y173" s="126"/>
      <c r="Z173" s="126"/>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c r="EX173" s="128"/>
      <c r="EY173" s="128"/>
      <c r="EZ173" s="128"/>
      <c r="FA173" s="128"/>
      <c r="FB173" s="128"/>
      <c r="FC173" s="128"/>
      <c r="FD173" s="128"/>
      <c r="FE173" s="128"/>
      <c r="FF173" s="128"/>
      <c r="FG173" s="128"/>
      <c r="FH173" s="128"/>
      <c r="FI173" s="128"/>
      <c r="FJ173" s="128"/>
      <c r="FK173" s="128"/>
      <c r="FL173" s="128"/>
      <c r="FM173" s="128"/>
      <c r="FN173" s="128"/>
      <c r="FO173" s="128"/>
      <c r="FP173" s="128"/>
      <c r="FQ173" s="128"/>
      <c r="FR173" s="128"/>
      <c r="FS173" s="128"/>
      <c r="FT173" s="128"/>
      <c r="FU173" s="128"/>
      <c r="FV173" s="128"/>
      <c r="FW173" s="128"/>
      <c r="FX173" s="128"/>
      <c r="FY173" s="128"/>
      <c r="FZ173" s="128"/>
      <c r="GA173" s="128"/>
      <c r="GB173" s="128"/>
      <c r="GC173" s="128"/>
      <c r="GD173" s="128"/>
      <c r="GE173" s="128"/>
      <c r="GF173" s="128"/>
      <c r="GG173" s="128"/>
      <c r="GH173" s="128"/>
      <c r="GI173" s="128"/>
      <c r="GJ173" s="128"/>
      <c r="GK173" s="128"/>
      <c r="GL173" s="128"/>
      <c r="GM173" s="128"/>
      <c r="GN173" s="128"/>
      <c r="GO173" s="128"/>
      <c r="GP173" s="128"/>
      <c r="GQ173" s="128"/>
      <c r="GR173" s="128"/>
      <c r="GS173" s="128"/>
      <c r="GT173" s="128"/>
      <c r="GU173" s="128"/>
      <c r="GV173" s="128"/>
      <c r="GW173" s="128"/>
    </row>
    <row r="174" spans="7:205" ht="20.100000000000001" customHeight="1">
      <c r="G174" s="126"/>
      <c r="H174" s="126"/>
      <c r="I174" s="126"/>
      <c r="J174" s="126"/>
      <c r="K174" s="126"/>
      <c r="L174" s="126"/>
      <c r="M174" s="126"/>
      <c r="N174" s="126"/>
      <c r="O174" s="126"/>
      <c r="P174" s="126"/>
      <c r="Q174" s="126"/>
      <c r="R174" s="126"/>
      <c r="S174" s="126"/>
      <c r="T174" s="126"/>
      <c r="U174" s="126"/>
      <c r="V174" s="126"/>
      <c r="W174" s="126"/>
      <c r="X174" s="126"/>
      <c r="Y174" s="126"/>
      <c r="Z174" s="126"/>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8"/>
      <c r="EU174" s="128"/>
      <c r="EV174" s="128"/>
      <c r="EW174" s="128"/>
      <c r="EX174" s="128"/>
      <c r="EY174" s="128"/>
      <c r="EZ174" s="128"/>
      <c r="FA174" s="128"/>
      <c r="FB174" s="128"/>
      <c r="FC174" s="128"/>
      <c r="FD174" s="128"/>
      <c r="FE174" s="128"/>
      <c r="FF174" s="128"/>
      <c r="FG174" s="128"/>
      <c r="FH174" s="128"/>
      <c r="FI174" s="128"/>
      <c r="FJ174" s="128"/>
      <c r="FK174" s="128"/>
      <c r="FL174" s="128"/>
      <c r="FM174" s="128"/>
      <c r="FN174" s="128"/>
      <c r="FO174" s="128"/>
      <c r="FP174" s="128"/>
      <c r="FQ174" s="128"/>
      <c r="FR174" s="128"/>
      <c r="FS174" s="128"/>
      <c r="FT174" s="128"/>
      <c r="FU174" s="128"/>
      <c r="FV174" s="128"/>
      <c r="FW174" s="128"/>
      <c r="FX174" s="128"/>
      <c r="FY174" s="128"/>
      <c r="FZ174" s="128"/>
      <c r="GA174" s="128"/>
      <c r="GB174" s="128"/>
      <c r="GC174" s="128"/>
      <c r="GD174" s="128"/>
      <c r="GE174" s="128"/>
      <c r="GF174" s="128"/>
      <c r="GG174" s="128"/>
      <c r="GH174" s="128"/>
      <c r="GI174" s="128"/>
      <c r="GJ174" s="128"/>
      <c r="GK174" s="128"/>
      <c r="GL174" s="128"/>
      <c r="GM174" s="128"/>
      <c r="GN174" s="128"/>
      <c r="GO174" s="128"/>
      <c r="GP174" s="128"/>
      <c r="GQ174" s="128"/>
      <c r="GR174" s="128"/>
      <c r="GS174" s="128"/>
      <c r="GT174" s="128"/>
      <c r="GU174" s="128"/>
      <c r="GV174" s="128"/>
      <c r="GW174" s="128"/>
    </row>
    <row r="175" spans="7:205" ht="20.100000000000001" customHeight="1">
      <c r="G175" s="126"/>
      <c r="H175" s="126"/>
      <c r="I175" s="126"/>
      <c r="J175" s="126"/>
      <c r="K175" s="126"/>
      <c r="L175" s="126"/>
      <c r="M175" s="126"/>
      <c r="N175" s="126"/>
      <c r="O175" s="126"/>
      <c r="P175" s="126"/>
      <c r="Q175" s="126"/>
      <c r="R175" s="126"/>
      <c r="S175" s="126"/>
      <c r="T175" s="126"/>
      <c r="U175" s="126"/>
      <c r="V175" s="126"/>
      <c r="W175" s="126"/>
      <c r="X175" s="126"/>
      <c r="Y175" s="126"/>
      <c r="Z175" s="126"/>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c r="FY175" s="128"/>
      <c r="FZ175" s="128"/>
      <c r="GA175" s="128"/>
      <c r="GB175" s="128"/>
      <c r="GC175" s="128"/>
      <c r="GD175" s="128"/>
      <c r="GE175" s="128"/>
      <c r="GF175" s="128"/>
      <c r="GG175" s="128"/>
      <c r="GH175" s="128"/>
      <c r="GI175" s="128"/>
      <c r="GJ175" s="128"/>
      <c r="GK175" s="128"/>
      <c r="GL175" s="128"/>
      <c r="GM175" s="128"/>
      <c r="GN175" s="128"/>
      <c r="GO175" s="128"/>
      <c r="GP175" s="128"/>
      <c r="GQ175" s="128"/>
      <c r="GR175" s="128"/>
      <c r="GS175" s="128"/>
      <c r="GT175" s="128"/>
      <c r="GU175" s="128"/>
      <c r="GV175" s="128"/>
      <c r="GW175" s="128"/>
    </row>
    <row r="176" spans="7:205" ht="20.100000000000001" customHeight="1">
      <c r="G176" s="126"/>
      <c r="H176" s="126"/>
      <c r="I176" s="126"/>
      <c r="J176" s="126"/>
      <c r="K176" s="126"/>
      <c r="L176" s="126"/>
      <c r="M176" s="126"/>
      <c r="N176" s="126"/>
      <c r="O176" s="126"/>
      <c r="P176" s="126"/>
      <c r="Q176" s="126"/>
      <c r="R176" s="126"/>
      <c r="S176" s="126"/>
      <c r="T176" s="126"/>
      <c r="U176" s="126"/>
      <c r="V176" s="126"/>
      <c r="W176" s="126"/>
      <c r="X176" s="126"/>
      <c r="Y176" s="126"/>
      <c r="Z176" s="126"/>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8"/>
      <c r="FU176" s="128"/>
      <c r="FV176" s="128"/>
      <c r="FW176" s="128"/>
      <c r="FX176" s="128"/>
      <c r="FY176" s="128"/>
      <c r="FZ176" s="128"/>
      <c r="GA176" s="128"/>
      <c r="GB176" s="128"/>
      <c r="GC176" s="128"/>
      <c r="GD176" s="128"/>
      <c r="GE176" s="128"/>
      <c r="GF176" s="128"/>
      <c r="GG176" s="128"/>
      <c r="GH176" s="128"/>
      <c r="GI176" s="128"/>
      <c r="GJ176" s="128"/>
      <c r="GK176" s="128"/>
      <c r="GL176" s="128"/>
      <c r="GM176" s="128"/>
      <c r="GN176" s="128"/>
      <c r="GO176" s="128"/>
      <c r="GP176" s="128"/>
      <c r="GQ176" s="128"/>
      <c r="GR176" s="128"/>
      <c r="GS176" s="128"/>
      <c r="GT176" s="128"/>
      <c r="GU176" s="128"/>
      <c r="GV176" s="128"/>
      <c r="GW176" s="128"/>
    </row>
    <row r="177" spans="7:205" ht="20.100000000000001" customHeight="1">
      <c r="G177" s="126"/>
      <c r="H177" s="126"/>
      <c r="I177" s="126"/>
      <c r="J177" s="126"/>
      <c r="K177" s="126"/>
      <c r="L177" s="126"/>
      <c r="M177" s="126"/>
      <c r="N177" s="126"/>
      <c r="O177" s="126"/>
      <c r="P177" s="126"/>
      <c r="Q177" s="126"/>
      <c r="R177" s="126"/>
      <c r="S177" s="126"/>
      <c r="T177" s="126"/>
      <c r="U177" s="126"/>
      <c r="V177" s="126"/>
      <c r="W177" s="126"/>
      <c r="X177" s="126"/>
      <c r="Y177" s="126"/>
      <c r="Z177" s="126"/>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8"/>
      <c r="FB177" s="128"/>
      <c r="FC177" s="128"/>
      <c r="FD177" s="128"/>
      <c r="FE177" s="128"/>
      <c r="FF177" s="128"/>
      <c r="FG177" s="128"/>
      <c r="FH177" s="128"/>
      <c r="FI177" s="128"/>
      <c r="FJ177" s="128"/>
      <c r="FK177" s="128"/>
      <c r="FL177" s="128"/>
      <c r="FM177" s="128"/>
      <c r="FN177" s="128"/>
      <c r="FO177" s="128"/>
      <c r="FP177" s="128"/>
      <c r="FQ177" s="128"/>
      <c r="FR177" s="128"/>
      <c r="FS177" s="128"/>
      <c r="FT177" s="128"/>
      <c r="FU177" s="128"/>
      <c r="FV177" s="128"/>
      <c r="FW177" s="128"/>
      <c r="FX177" s="128"/>
      <c r="FY177" s="128"/>
      <c r="FZ177" s="128"/>
      <c r="GA177" s="128"/>
      <c r="GB177" s="128"/>
      <c r="GC177" s="128"/>
      <c r="GD177" s="128"/>
      <c r="GE177" s="128"/>
      <c r="GF177" s="128"/>
      <c r="GG177" s="128"/>
      <c r="GH177" s="128"/>
      <c r="GI177" s="128"/>
      <c r="GJ177" s="128"/>
      <c r="GK177" s="128"/>
      <c r="GL177" s="128"/>
      <c r="GM177" s="128"/>
      <c r="GN177" s="128"/>
      <c r="GO177" s="128"/>
      <c r="GP177" s="128"/>
      <c r="GQ177" s="128"/>
      <c r="GR177" s="128"/>
      <c r="GS177" s="128"/>
      <c r="GT177" s="128"/>
      <c r="GU177" s="128"/>
      <c r="GV177" s="128"/>
      <c r="GW177" s="128"/>
    </row>
    <row r="178" spans="7:205" ht="20.100000000000001" customHeight="1">
      <c r="G178" s="126"/>
      <c r="H178" s="126"/>
      <c r="I178" s="126"/>
      <c r="J178" s="126"/>
      <c r="K178" s="126"/>
      <c r="L178" s="126"/>
      <c r="M178" s="126"/>
      <c r="N178" s="126"/>
      <c r="O178" s="126"/>
      <c r="P178" s="126"/>
      <c r="Q178" s="126"/>
      <c r="R178" s="126"/>
      <c r="S178" s="126"/>
      <c r="T178" s="126"/>
      <c r="U178" s="126"/>
      <c r="V178" s="126"/>
      <c r="W178" s="126"/>
      <c r="X178" s="126"/>
      <c r="Y178" s="126"/>
      <c r="Z178" s="126"/>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8"/>
      <c r="FB178" s="128"/>
      <c r="FC178" s="128"/>
      <c r="FD178" s="128"/>
      <c r="FE178" s="128"/>
      <c r="FF178" s="128"/>
      <c r="FG178" s="128"/>
      <c r="FH178" s="128"/>
      <c r="FI178" s="128"/>
      <c r="FJ178" s="128"/>
      <c r="FK178" s="128"/>
      <c r="FL178" s="128"/>
      <c r="FM178" s="128"/>
      <c r="FN178" s="128"/>
      <c r="FO178" s="128"/>
      <c r="FP178" s="128"/>
      <c r="FQ178" s="128"/>
      <c r="FR178" s="128"/>
      <c r="FS178" s="128"/>
      <c r="FT178" s="128"/>
      <c r="FU178" s="128"/>
      <c r="FV178" s="128"/>
      <c r="FW178" s="128"/>
      <c r="FX178" s="128"/>
      <c r="FY178" s="128"/>
      <c r="FZ178" s="128"/>
      <c r="GA178" s="128"/>
      <c r="GB178" s="128"/>
      <c r="GC178" s="128"/>
      <c r="GD178" s="128"/>
      <c r="GE178" s="128"/>
      <c r="GF178" s="128"/>
      <c r="GG178" s="128"/>
      <c r="GH178" s="128"/>
      <c r="GI178" s="128"/>
      <c r="GJ178" s="128"/>
      <c r="GK178" s="128"/>
      <c r="GL178" s="128"/>
      <c r="GM178" s="128"/>
      <c r="GN178" s="128"/>
      <c r="GO178" s="128"/>
      <c r="GP178" s="128"/>
      <c r="GQ178" s="128"/>
      <c r="GR178" s="128"/>
      <c r="GS178" s="128"/>
      <c r="GT178" s="128"/>
      <c r="GU178" s="128"/>
      <c r="GV178" s="128"/>
      <c r="GW178" s="128"/>
    </row>
    <row r="179" spans="7:205" ht="20.100000000000001" customHeight="1">
      <c r="G179" s="126"/>
      <c r="H179" s="126"/>
      <c r="I179" s="126"/>
      <c r="J179" s="126"/>
      <c r="K179" s="126"/>
      <c r="L179" s="126"/>
      <c r="M179" s="126"/>
      <c r="N179" s="126"/>
      <c r="O179" s="126"/>
      <c r="P179" s="126"/>
      <c r="Q179" s="126"/>
      <c r="R179" s="126"/>
      <c r="S179" s="126"/>
      <c r="T179" s="126"/>
      <c r="U179" s="126"/>
      <c r="V179" s="126"/>
      <c r="W179" s="126"/>
      <c r="X179" s="126"/>
      <c r="Y179" s="126"/>
      <c r="Z179" s="126"/>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8"/>
      <c r="EU179" s="128"/>
      <c r="EV179" s="128"/>
      <c r="EW179" s="128"/>
      <c r="EX179" s="128"/>
      <c r="EY179" s="128"/>
      <c r="EZ179" s="128"/>
      <c r="FA179" s="128"/>
      <c r="FB179" s="128"/>
      <c r="FC179" s="128"/>
      <c r="FD179" s="128"/>
      <c r="FE179" s="128"/>
      <c r="FF179" s="128"/>
      <c r="FG179" s="128"/>
      <c r="FH179" s="128"/>
      <c r="FI179" s="128"/>
      <c r="FJ179" s="128"/>
      <c r="FK179" s="128"/>
      <c r="FL179" s="128"/>
      <c r="FM179" s="128"/>
      <c r="FN179" s="128"/>
      <c r="FO179" s="128"/>
      <c r="FP179" s="128"/>
      <c r="FQ179" s="128"/>
      <c r="FR179" s="128"/>
      <c r="FS179" s="128"/>
      <c r="FT179" s="128"/>
      <c r="FU179" s="128"/>
      <c r="FV179" s="128"/>
      <c r="FW179" s="128"/>
      <c r="FX179" s="128"/>
      <c r="FY179" s="128"/>
      <c r="FZ179" s="128"/>
      <c r="GA179" s="128"/>
      <c r="GB179" s="128"/>
      <c r="GC179" s="128"/>
      <c r="GD179" s="128"/>
      <c r="GE179" s="128"/>
      <c r="GF179" s="128"/>
      <c r="GG179" s="128"/>
      <c r="GH179" s="128"/>
      <c r="GI179" s="128"/>
      <c r="GJ179" s="128"/>
      <c r="GK179" s="128"/>
      <c r="GL179" s="128"/>
      <c r="GM179" s="128"/>
      <c r="GN179" s="128"/>
      <c r="GO179" s="128"/>
      <c r="GP179" s="128"/>
      <c r="GQ179" s="128"/>
      <c r="GR179" s="128"/>
      <c r="GS179" s="128"/>
      <c r="GT179" s="128"/>
      <c r="GU179" s="128"/>
      <c r="GV179" s="128"/>
      <c r="GW179" s="128"/>
    </row>
    <row r="180" spans="7:205" ht="20.100000000000001" customHeight="1">
      <c r="G180" s="126"/>
      <c r="H180" s="126"/>
      <c r="I180" s="126"/>
      <c r="J180" s="126"/>
      <c r="K180" s="126"/>
      <c r="L180" s="126"/>
      <c r="M180" s="126"/>
      <c r="N180" s="126"/>
      <c r="O180" s="126"/>
      <c r="P180" s="126"/>
      <c r="Q180" s="126"/>
      <c r="R180" s="126"/>
      <c r="S180" s="126"/>
      <c r="T180" s="126"/>
      <c r="U180" s="126"/>
      <c r="V180" s="126"/>
      <c r="W180" s="126"/>
      <c r="X180" s="126"/>
      <c r="Y180" s="126"/>
      <c r="Z180" s="126"/>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c r="DP180" s="128"/>
      <c r="DQ180" s="128"/>
      <c r="DR180" s="128"/>
      <c r="DS180" s="128"/>
      <c r="DT180" s="128"/>
      <c r="DU180" s="128"/>
      <c r="DV180" s="128"/>
      <c r="DW180" s="128"/>
      <c r="DX180" s="128"/>
      <c r="DY180" s="128"/>
      <c r="DZ180" s="128"/>
      <c r="EA180" s="128"/>
      <c r="EB180" s="128"/>
      <c r="EC180" s="128"/>
      <c r="ED180" s="128"/>
      <c r="EE180" s="128"/>
      <c r="EF180" s="128"/>
      <c r="EG180" s="128"/>
      <c r="EH180" s="128"/>
      <c r="EI180" s="128"/>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8"/>
      <c r="FU180" s="128"/>
      <c r="FV180" s="128"/>
      <c r="FW180" s="128"/>
      <c r="FX180" s="128"/>
      <c r="FY180" s="128"/>
      <c r="FZ180" s="128"/>
      <c r="GA180" s="128"/>
      <c r="GB180" s="128"/>
      <c r="GC180" s="128"/>
      <c r="GD180" s="128"/>
      <c r="GE180" s="128"/>
      <c r="GF180" s="128"/>
      <c r="GG180" s="128"/>
      <c r="GH180" s="128"/>
      <c r="GI180" s="128"/>
      <c r="GJ180" s="128"/>
      <c r="GK180" s="128"/>
      <c r="GL180" s="128"/>
      <c r="GM180" s="128"/>
      <c r="GN180" s="128"/>
      <c r="GO180" s="128"/>
      <c r="GP180" s="128"/>
      <c r="GQ180" s="128"/>
      <c r="GR180" s="128"/>
      <c r="GS180" s="128"/>
      <c r="GT180" s="128"/>
      <c r="GU180" s="128"/>
      <c r="GV180" s="128"/>
      <c r="GW180" s="128"/>
    </row>
    <row r="181" spans="7:205" ht="20.100000000000001" customHeight="1">
      <c r="G181" s="126"/>
      <c r="H181" s="126"/>
      <c r="I181" s="126"/>
      <c r="J181" s="126"/>
      <c r="K181" s="126"/>
      <c r="L181" s="126"/>
      <c r="M181" s="126"/>
      <c r="N181" s="126"/>
      <c r="O181" s="126"/>
      <c r="P181" s="126"/>
      <c r="Q181" s="126"/>
      <c r="R181" s="126"/>
      <c r="S181" s="126"/>
      <c r="T181" s="126"/>
      <c r="U181" s="126"/>
      <c r="V181" s="126"/>
      <c r="W181" s="126"/>
      <c r="X181" s="126"/>
      <c r="Y181" s="126"/>
      <c r="Z181" s="126"/>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c r="DP181" s="128"/>
      <c r="DQ181" s="128"/>
      <c r="DR181" s="128"/>
      <c r="DS181" s="128"/>
      <c r="DT181" s="128"/>
      <c r="DU181" s="128"/>
      <c r="DV181" s="128"/>
      <c r="DW181" s="128"/>
      <c r="DX181" s="128"/>
      <c r="DY181" s="128"/>
      <c r="DZ181" s="128"/>
      <c r="EA181" s="128"/>
      <c r="EB181" s="128"/>
      <c r="EC181" s="128"/>
      <c r="ED181" s="128"/>
      <c r="EE181" s="128"/>
      <c r="EF181" s="128"/>
      <c r="EG181" s="128"/>
      <c r="EH181" s="128"/>
      <c r="EI181" s="128"/>
      <c r="EJ181" s="128"/>
      <c r="EK181" s="128"/>
      <c r="EL181" s="128"/>
      <c r="EM181" s="128"/>
      <c r="EN181" s="128"/>
      <c r="EO181" s="128"/>
      <c r="EP181" s="128"/>
      <c r="EQ181" s="128"/>
      <c r="ER181" s="128"/>
      <c r="ES181" s="128"/>
      <c r="ET181" s="128"/>
      <c r="EU181" s="128"/>
      <c r="EV181" s="128"/>
      <c r="EW181" s="128"/>
      <c r="EX181" s="128"/>
      <c r="EY181" s="128"/>
      <c r="EZ181" s="128"/>
      <c r="FA181" s="128"/>
      <c r="FB181" s="128"/>
      <c r="FC181" s="128"/>
      <c r="FD181" s="128"/>
      <c r="FE181" s="128"/>
      <c r="FF181" s="128"/>
      <c r="FG181" s="128"/>
      <c r="FH181" s="128"/>
      <c r="FI181" s="128"/>
      <c r="FJ181" s="128"/>
      <c r="FK181" s="128"/>
      <c r="FL181" s="128"/>
      <c r="FM181" s="128"/>
      <c r="FN181" s="128"/>
      <c r="FO181" s="128"/>
      <c r="FP181" s="128"/>
      <c r="FQ181" s="128"/>
      <c r="FR181" s="128"/>
      <c r="FS181" s="128"/>
      <c r="FT181" s="128"/>
      <c r="FU181" s="128"/>
      <c r="FV181" s="128"/>
      <c r="FW181" s="128"/>
      <c r="FX181" s="128"/>
      <c r="FY181" s="128"/>
      <c r="FZ181" s="128"/>
      <c r="GA181" s="128"/>
      <c r="GB181" s="128"/>
      <c r="GC181" s="128"/>
      <c r="GD181" s="128"/>
      <c r="GE181" s="128"/>
      <c r="GF181" s="128"/>
      <c r="GG181" s="128"/>
      <c r="GH181" s="128"/>
      <c r="GI181" s="128"/>
      <c r="GJ181" s="128"/>
      <c r="GK181" s="128"/>
      <c r="GL181" s="128"/>
      <c r="GM181" s="128"/>
      <c r="GN181" s="128"/>
      <c r="GO181" s="128"/>
      <c r="GP181" s="128"/>
      <c r="GQ181" s="128"/>
      <c r="GR181" s="128"/>
      <c r="GS181" s="128"/>
      <c r="GT181" s="128"/>
      <c r="GU181" s="128"/>
      <c r="GV181" s="128"/>
      <c r="GW181" s="128"/>
    </row>
    <row r="182" spans="7:205" ht="20.100000000000001" customHeight="1">
      <c r="G182" s="126"/>
      <c r="H182" s="126"/>
      <c r="I182" s="126"/>
      <c r="J182" s="126"/>
      <c r="K182" s="126"/>
      <c r="L182" s="126"/>
      <c r="M182" s="126"/>
      <c r="N182" s="126"/>
      <c r="O182" s="126"/>
      <c r="P182" s="126"/>
      <c r="Q182" s="126"/>
      <c r="R182" s="126"/>
      <c r="S182" s="126"/>
      <c r="T182" s="126"/>
      <c r="U182" s="126"/>
      <c r="V182" s="126"/>
      <c r="W182" s="126"/>
      <c r="X182" s="126"/>
      <c r="Y182" s="126"/>
      <c r="Z182" s="126"/>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8"/>
      <c r="EU182" s="128"/>
      <c r="EV182" s="128"/>
      <c r="EW182" s="128"/>
      <c r="EX182" s="128"/>
      <c r="EY182" s="128"/>
      <c r="EZ182" s="128"/>
      <c r="FA182" s="128"/>
      <c r="FB182" s="128"/>
      <c r="FC182" s="128"/>
      <c r="FD182" s="128"/>
      <c r="FE182" s="128"/>
      <c r="FF182" s="128"/>
      <c r="FG182" s="128"/>
      <c r="FH182" s="128"/>
      <c r="FI182" s="128"/>
      <c r="FJ182" s="128"/>
      <c r="FK182" s="128"/>
      <c r="FL182" s="128"/>
      <c r="FM182" s="128"/>
      <c r="FN182" s="128"/>
      <c r="FO182" s="128"/>
      <c r="FP182" s="128"/>
      <c r="FQ182" s="128"/>
      <c r="FR182" s="128"/>
      <c r="FS182" s="128"/>
      <c r="FT182" s="128"/>
      <c r="FU182" s="128"/>
      <c r="FV182" s="128"/>
      <c r="FW182" s="128"/>
      <c r="FX182" s="128"/>
      <c r="FY182" s="128"/>
      <c r="FZ182" s="128"/>
      <c r="GA182" s="128"/>
      <c r="GB182" s="128"/>
      <c r="GC182" s="128"/>
      <c r="GD182" s="128"/>
      <c r="GE182" s="128"/>
      <c r="GF182" s="128"/>
      <c r="GG182" s="128"/>
      <c r="GH182" s="128"/>
      <c r="GI182" s="128"/>
      <c r="GJ182" s="128"/>
      <c r="GK182" s="128"/>
      <c r="GL182" s="128"/>
      <c r="GM182" s="128"/>
      <c r="GN182" s="128"/>
      <c r="GO182" s="128"/>
      <c r="GP182" s="128"/>
      <c r="GQ182" s="128"/>
      <c r="GR182" s="128"/>
      <c r="GS182" s="128"/>
      <c r="GT182" s="128"/>
      <c r="GU182" s="128"/>
      <c r="GV182" s="128"/>
      <c r="GW182" s="128"/>
    </row>
    <row r="183" spans="7:205" ht="20.100000000000001" customHeight="1">
      <c r="G183" s="126"/>
      <c r="H183" s="126"/>
      <c r="I183" s="126"/>
      <c r="J183" s="126"/>
      <c r="K183" s="126"/>
      <c r="L183" s="126"/>
      <c r="M183" s="126"/>
      <c r="N183" s="126"/>
      <c r="O183" s="126"/>
      <c r="P183" s="126"/>
      <c r="Q183" s="126"/>
      <c r="R183" s="126"/>
      <c r="S183" s="126"/>
      <c r="T183" s="126"/>
      <c r="U183" s="126"/>
      <c r="V183" s="126"/>
      <c r="W183" s="126"/>
      <c r="X183" s="126"/>
      <c r="Y183" s="126"/>
      <c r="Z183" s="126"/>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8"/>
      <c r="EU183" s="128"/>
      <c r="EV183" s="128"/>
      <c r="EW183" s="128"/>
      <c r="EX183" s="128"/>
      <c r="EY183" s="128"/>
      <c r="EZ183" s="128"/>
      <c r="FA183" s="128"/>
      <c r="FB183" s="128"/>
      <c r="FC183" s="128"/>
      <c r="FD183" s="128"/>
      <c r="FE183" s="128"/>
      <c r="FF183" s="128"/>
      <c r="FG183" s="128"/>
      <c r="FH183" s="128"/>
      <c r="FI183" s="128"/>
      <c r="FJ183" s="128"/>
      <c r="FK183" s="128"/>
      <c r="FL183" s="128"/>
      <c r="FM183" s="128"/>
      <c r="FN183" s="128"/>
      <c r="FO183" s="128"/>
      <c r="FP183" s="128"/>
      <c r="FQ183" s="128"/>
      <c r="FR183" s="128"/>
      <c r="FS183" s="128"/>
      <c r="FT183" s="128"/>
      <c r="FU183" s="128"/>
      <c r="FV183" s="128"/>
      <c r="FW183" s="128"/>
      <c r="FX183" s="128"/>
      <c r="FY183" s="128"/>
      <c r="FZ183" s="128"/>
      <c r="GA183" s="128"/>
      <c r="GB183" s="128"/>
      <c r="GC183" s="128"/>
      <c r="GD183" s="128"/>
      <c r="GE183" s="128"/>
      <c r="GF183" s="128"/>
      <c r="GG183" s="128"/>
      <c r="GH183" s="128"/>
      <c r="GI183" s="128"/>
      <c r="GJ183" s="128"/>
      <c r="GK183" s="128"/>
      <c r="GL183" s="128"/>
      <c r="GM183" s="128"/>
      <c r="GN183" s="128"/>
      <c r="GO183" s="128"/>
      <c r="GP183" s="128"/>
      <c r="GQ183" s="128"/>
      <c r="GR183" s="128"/>
      <c r="GS183" s="128"/>
      <c r="GT183" s="128"/>
      <c r="GU183" s="128"/>
      <c r="GV183" s="128"/>
      <c r="GW183" s="128"/>
    </row>
    <row r="184" spans="7:205" ht="20.100000000000001" customHeight="1">
      <c r="G184" s="126"/>
      <c r="H184" s="126"/>
      <c r="I184" s="126"/>
      <c r="J184" s="126"/>
      <c r="K184" s="126"/>
      <c r="L184" s="126"/>
      <c r="M184" s="126"/>
      <c r="N184" s="126"/>
      <c r="O184" s="126"/>
      <c r="P184" s="126"/>
      <c r="Q184" s="126"/>
      <c r="R184" s="126"/>
      <c r="S184" s="126"/>
      <c r="T184" s="126"/>
      <c r="U184" s="126"/>
      <c r="V184" s="126"/>
      <c r="W184" s="126"/>
      <c r="X184" s="126"/>
      <c r="Y184" s="126"/>
      <c r="Z184" s="126"/>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c r="DP184" s="128"/>
      <c r="DQ184" s="128"/>
      <c r="DR184" s="128"/>
      <c r="DS184" s="128"/>
      <c r="DT184" s="128"/>
      <c r="DU184" s="128"/>
      <c r="DV184" s="128"/>
      <c r="DW184" s="128"/>
      <c r="DX184" s="128"/>
      <c r="DY184" s="128"/>
      <c r="DZ184" s="128"/>
      <c r="EA184" s="128"/>
      <c r="EB184" s="128"/>
      <c r="EC184" s="128"/>
      <c r="ED184" s="128"/>
      <c r="EE184" s="128"/>
      <c r="EF184" s="128"/>
      <c r="EG184" s="128"/>
      <c r="EH184" s="128"/>
      <c r="EI184" s="128"/>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8"/>
      <c r="FU184" s="128"/>
      <c r="FV184" s="128"/>
      <c r="FW184" s="128"/>
      <c r="FX184" s="128"/>
      <c r="FY184" s="128"/>
      <c r="FZ184" s="128"/>
      <c r="GA184" s="128"/>
      <c r="GB184" s="128"/>
      <c r="GC184" s="128"/>
      <c r="GD184" s="128"/>
      <c r="GE184" s="128"/>
      <c r="GF184" s="128"/>
      <c r="GG184" s="128"/>
      <c r="GH184" s="128"/>
      <c r="GI184" s="128"/>
      <c r="GJ184" s="128"/>
      <c r="GK184" s="128"/>
      <c r="GL184" s="128"/>
      <c r="GM184" s="128"/>
      <c r="GN184" s="128"/>
      <c r="GO184" s="128"/>
      <c r="GP184" s="128"/>
      <c r="GQ184" s="128"/>
      <c r="GR184" s="128"/>
      <c r="GS184" s="128"/>
      <c r="GT184" s="128"/>
      <c r="GU184" s="128"/>
      <c r="GV184" s="128"/>
      <c r="GW184" s="128"/>
    </row>
    <row r="185" spans="7:205" ht="20.100000000000001" customHeight="1">
      <c r="G185" s="126"/>
      <c r="H185" s="126"/>
      <c r="I185" s="126"/>
      <c r="J185" s="126"/>
      <c r="K185" s="126"/>
      <c r="L185" s="126"/>
      <c r="M185" s="126"/>
      <c r="N185" s="126"/>
      <c r="O185" s="126"/>
      <c r="P185" s="126"/>
      <c r="Q185" s="126"/>
      <c r="R185" s="126"/>
      <c r="S185" s="126"/>
      <c r="T185" s="126"/>
      <c r="U185" s="126"/>
      <c r="V185" s="126"/>
      <c r="W185" s="126"/>
      <c r="X185" s="126"/>
      <c r="Y185" s="126"/>
      <c r="Z185" s="126"/>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c r="DP185" s="128"/>
      <c r="DQ185" s="128"/>
      <c r="DR185" s="128"/>
      <c r="DS185" s="128"/>
      <c r="DT185" s="128"/>
      <c r="DU185" s="128"/>
      <c r="DV185" s="128"/>
      <c r="DW185" s="128"/>
      <c r="DX185" s="128"/>
      <c r="DY185" s="128"/>
      <c r="DZ185" s="128"/>
      <c r="EA185" s="128"/>
      <c r="EB185" s="128"/>
      <c r="EC185" s="128"/>
      <c r="ED185" s="128"/>
      <c r="EE185" s="128"/>
      <c r="EF185" s="128"/>
      <c r="EG185" s="128"/>
      <c r="EH185" s="128"/>
      <c r="EI185" s="128"/>
      <c r="EJ185" s="128"/>
      <c r="EK185" s="128"/>
      <c r="EL185" s="128"/>
      <c r="EM185" s="128"/>
      <c r="EN185" s="128"/>
      <c r="EO185" s="128"/>
      <c r="EP185" s="128"/>
      <c r="EQ185" s="128"/>
      <c r="ER185" s="128"/>
      <c r="ES185" s="128"/>
      <c r="ET185" s="128"/>
      <c r="EU185" s="128"/>
      <c r="EV185" s="128"/>
      <c r="EW185" s="128"/>
      <c r="EX185" s="128"/>
      <c r="EY185" s="128"/>
      <c r="EZ185" s="128"/>
      <c r="FA185" s="128"/>
      <c r="FB185" s="128"/>
      <c r="FC185" s="128"/>
      <c r="FD185" s="128"/>
      <c r="FE185" s="128"/>
      <c r="FF185" s="128"/>
      <c r="FG185" s="128"/>
      <c r="FH185" s="128"/>
      <c r="FI185" s="128"/>
      <c r="FJ185" s="128"/>
      <c r="FK185" s="128"/>
      <c r="FL185" s="128"/>
      <c r="FM185" s="128"/>
      <c r="FN185" s="128"/>
      <c r="FO185" s="128"/>
      <c r="FP185" s="128"/>
      <c r="FQ185" s="128"/>
      <c r="FR185" s="128"/>
      <c r="FS185" s="128"/>
      <c r="FT185" s="128"/>
      <c r="FU185" s="128"/>
      <c r="FV185" s="128"/>
      <c r="FW185" s="128"/>
      <c r="FX185" s="128"/>
      <c r="FY185" s="128"/>
      <c r="FZ185" s="128"/>
      <c r="GA185" s="128"/>
      <c r="GB185" s="128"/>
      <c r="GC185" s="128"/>
      <c r="GD185" s="128"/>
      <c r="GE185" s="128"/>
      <c r="GF185" s="128"/>
      <c r="GG185" s="128"/>
      <c r="GH185" s="128"/>
      <c r="GI185" s="128"/>
      <c r="GJ185" s="128"/>
      <c r="GK185" s="128"/>
      <c r="GL185" s="128"/>
      <c r="GM185" s="128"/>
      <c r="GN185" s="128"/>
      <c r="GO185" s="128"/>
      <c r="GP185" s="128"/>
      <c r="GQ185" s="128"/>
      <c r="GR185" s="128"/>
      <c r="GS185" s="128"/>
      <c r="GT185" s="128"/>
      <c r="GU185" s="128"/>
      <c r="GV185" s="128"/>
      <c r="GW185" s="128"/>
    </row>
    <row r="186" spans="7:205" ht="20.100000000000001" customHeight="1">
      <c r="G186" s="126"/>
      <c r="H186" s="126"/>
      <c r="I186" s="126"/>
      <c r="J186" s="126"/>
      <c r="K186" s="126"/>
      <c r="L186" s="126"/>
      <c r="M186" s="126"/>
      <c r="N186" s="126"/>
      <c r="O186" s="126"/>
      <c r="P186" s="126"/>
      <c r="Q186" s="126"/>
      <c r="R186" s="126"/>
      <c r="S186" s="126"/>
      <c r="T186" s="126"/>
      <c r="U186" s="126"/>
      <c r="V186" s="126"/>
      <c r="W186" s="126"/>
      <c r="X186" s="126"/>
      <c r="Y186" s="126"/>
      <c r="Z186" s="126"/>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c r="DP186" s="128"/>
      <c r="DQ186" s="128"/>
      <c r="DR186" s="128"/>
      <c r="DS186" s="128"/>
      <c r="DT186" s="128"/>
      <c r="DU186" s="128"/>
      <c r="DV186" s="128"/>
      <c r="DW186" s="128"/>
      <c r="DX186" s="128"/>
      <c r="DY186" s="128"/>
      <c r="DZ186" s="128"/>
      <c r="EA186" s="128"/>
      <c r="EB186" s="128"/>
      <c r="EC186" s="128"/>
      <c r="ED186" s="128"/>
      <c r="EE186" s="128"/>
      <c r="EF186" s="128"/>
      <c r="EG186" s="128"/>
      <c r="EH186" s="128"/>
      <c r="EI186" s="128"/>
      <c r="EJ186" s="128"/>
      <c r="EK186" s="128"/>
      <c r="EL186" s="128"/>
      <c r="EM186" s="128"/>
      <c r="EN186" s="128"/>
      <c r="EO186" s="128"/>
      <c r="EP186" s="128"/>
      <c r="EQ186" s="128"/>
      <c r="ER186" s="128"/>
      <c r="ES186" s="128"/>
      <c r="ET186" s="128"/>
      <c r="EU186" s="128"/>
      <c r="EV186" s="128"/>
      <c r="EW186" s="128"/>
      <c r="EX186" s="128"/>
      <c r="EY186" s="128"/>
      <c r="EZ186" s="128"/>
      <c r="FA186" s="128"/>
      <c r="FB186" s="128"/>
      <c r="FC186" s="128"/>
      <c r="FD186" s="128"/>
      <c r="FE186" s="128"/>
      <c r="FF186" s="128"/>
      <c r="FG186" s="128"/>
      <c r="FH186" s="128"/>
      <c r="FI186" s="128"/>
      <c r="FJ186" s="128"/>
      <c r="FK186" s="128"/>
      <c r="FL186" s="128"/>
      <c r="FM186" s="128"/>
      <c r="FN186" s="128"/>
      <c r="FO186" s="128"/>
      <c r="FP186" s="128"/>
      <c r="FQ186" s="128"/>
      <c r="FR186" s="128"/>
      <c r="FS186" s="128"/>
      <c r="FT186" s="128"/>
      <c r="FU186" s="128"/>
      <c r="FV186" s="128"/>
      <c r="FW186" s="128"/>
      <c r="FX186" s="128"/>
      <c r="FY186" s="128"/>
      <c r="FZ186" s="128"/>
      <c r="GA186" s="128"/>
      <c r="GB186" s="128"/>
      <c r="GC186" s="128"/>
      <c r="GD186" s="128"/>
      <c r="GE186" s="128"/>
      <c r="GF186" s="128"/>
      <c r="GG186" s="128"/>
      <c r="GH186" s="128"/>
      <c r="GI186" s="128"/>
      <c r="GJ186" s="128"/>
      <c r="GK186" s="128"/>
      <c r="GL186" s="128"/>
      <c r="GM186" s="128"/>
      <c r="GN186" s="128"/>
      <c r="GO186" s="128"/>
      <c r="GP186" s="128"/>
      <c r="GQ186" s="128"/>
      <c r="GR186" s="128"/>
      <c r="GS186" s="128"/>
      <c r="GT186" s="128"/>
      <c r="GU186" s="128"/>
      <c r="GV186" s="128"/>
      <c r="GW186" s="128"/>
    </row>
    <row r="187" spans="7:205" ht="20.100000000000001" customHeight="1">
      <c r="G187" s="126"/>
      <c r="H187" s="126"/>
      <c r="I187" s="126"/>
      <c r="J187" s="126"/>
      <c r="K187" s="126"/>
      <c r="L187" s="126"/>
      <c r="M187" s="126"/>
      <c r="N187" s="126"/>
      <c r="O187" s="126"/>
      <c r="P187" s="126"/>
      <c r="Q187" s="126"/>
      <c r="R187" s="126"/>
      <c r="S187" s="126"/>
      <c r="T187" s="126"/>
      <c r="U187" s="126"/>
      <c r="V187" s="126"/>
      <c r="W187" s="126"/>
      <c r="X187" s="126"/>
      <c r="Y187" s="126"/>
      <c r="Z187" s="126"/>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c r="FB187" s="128"/>
      <c r="FC187" s="128"/>
      <c r="FD187" s="128"/>
      <c r="FE187" s="128"/>
      <c r="FF187" s="128"/>
      <c r="FG187" s="128"/>
      <c r="FH187" s="128"/>
      <c r="FI187" s="128"/>
      <c r="FJ187" s="128"/>
      <c r="FK187" s="128"/>
      <c r="FL187" s="128"/>
      <c r="FM187" s="128"/>
      <c r="FN187" s="128"/>
      <c r="FO187" s="128"/>
      <c r="FP187" s="128"/>
      <c r="FQ187" s="128"/>
      <c r="FR187" s="128"/>
      <c r="FS187" s="128"/>
      <c r="FT187" s="128"/>
      <c r="FU187" s="128"/>
      <c r="FV187" s="128"/>
      <c r="FW187" s="128"/>
      <c r="FX187" s="128"/>
      <c r="FY187" s="128"/>
      <c r="FZ187" s="128"/>
      <c r="GA187" s="128"/>
      <c r="GB187" s="128"/>
      <c r="GC187" s="128"/>
      <c r="GD187" s="128"/>
      <c r="GE187" s="128"/>
      <c r="GF187" s="128"/>
      <c r="GG187" s="128"/>
      <c r="GH187" s="128"/>
      <c r="GI187" s="128"/>
      <c r="GJ187" s="128"/>
      <c r="GK187" s="128"/>
      <c r="GL187" s="128"/>
      <c r="GM187" s="128"/>
      <c r="GN187" s="128"/>
      <c r="GO187" s="128"/>
      <c r="GP187" s="128"/>
      <c r="GQ187" s="128"/>
      <c r="GR187" s="128"/>
      <c r="GS187" s="128"/>
      <c r="GT187" s="128"/>
      <c r="GU187" s="128"/>
      <c r="GV187" s="128"/>
      <c r="GW187" s="128"/>
    </row>
    <row r="188" spans="7:205" ht="20.100000000000001" customHeight="1">
      <c r="G188" s="126"/>
      <c r="H188" s="126"/>
      <c r="I188" s="126"/>
      <c r="J188" s="126"/>
      <c r="K188" s="126"/>
      <c r="L188" s="126"/>
      <c r="M188" s="126"/>
      <c r="N188" s="126"/>
      <c r="O188" s="126"/>
      <c r="P188" s="126"/>
      <c r="Q188" s="126"/>
      <c r="R188" s="126"/>
      <c r="S188" s="126"/>
      <c r="T188" s="126"/>
      <c r="U188" s="126"/>
      <c r="V188" s="126"/>
      <c r="W188" s="126"/>
      <c r="X188" s="126"/>
      <c r="Y188" s="126"/>
      <c r="Z188" s="126"/>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c r="DP188" s="128"/>
      <c r="DQ188" s="128"/>
      <c r="DR188" s="128"/>
      <c r="DS188" s="128"/>
      <c r="DT188" s="128"/>
      <c r="DU188" s="128"/>
      <c r="DV188" s="128"/>
      <c r="DW188" s="128"/>
      <c r="DX188" s="128"/>
      <c r="DY188" s="128"/>
      <c r="DZ188" s="128"/>
      <c r="EA188" s="128"/>
      <c r="EB188" s="128"/>
      <c r="EC188" s="128"/>
      <c r="ED188" s="128"/>
      <c r="EE188" s="128"/>
      <c r="EF188" s="128"/>
      <c r="EG188" s="128"/>
      <c r="EH188" s="128"/>
      <c r="EI188" s="128"/>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8"/>
      <c r="FU188" s="128"/>
      <c r="FV188" s="128"/>
      <c r="FW188" s="128"/>
      <c r="FX188" s="128"/>
      <c r="FY188" s="128"/>
      <c r="FZ188" s="128"/>
      <c r="GA188" s="128"/>
      <c r="GB188" s="128"/>
      <c r="GC188" s="128"/>
      <c r="GD188" s="128"/>
      <c r="GE188" s="128"/>
      <c r="GF188" s="128"/>
      <c r="GG188" s="128"/>
      <c r="GH188" s="128"/>
      <c r="GI188" s="128"/>
      <c r="GJ188" s="128"/>
      <c r="GK188" s="128"/>
      <c r="GL188" s="128"/>
      <c r="GM188" s="128"/>
      <c r="GN188" s="128"/>
      <c r="GO188" s="128"/>
      <c r="GP188" s="128"/>
      <c r="GQ188" s="128"/>
      <c r="GR188" s="128"/>
      <c r="GS188" s="128"/>
      <c r="GT188" s="128"/>
      <c r="GU188" s="128"/>
      <c r="GV188" s="128"/>
      <c r="GW188" s="128"/>
    </row>
    <row r="189" spans="7:205" ht="20.100000000000001" customHeight="1">
      <c r="G189" s="126"/>
      <c r="H189" s="126"/>
      <c r="I189" s="126"/>
      <c r="J189" s="126"/>
      <c r="K189" s="126"/>
      <c r="L189" s="126"/>
      <c r="M189" s="126"/>
      <c r="N189" s="126"/>
      <c r="O189" s="126"/>
      <c r="P189" s="126"/>
      <c r="Q189" s="126"/>
      <c r="R189" s="126"/>
      <c r="S189" s="126"/>
      <c r="T189" s="126"/>
      <c r="U189" s="126"/>
      <c r="V189" s="126"/>
      <c r="W189" s="126"/>
      <c r="X189" s="126"/>
      <c r="Y189" s="126"/>
      <c r="Z189" s="126"/>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8"/>
      <c r="EE189" s="128"/>
      <c r="EF189" s="128"/>
      <c r="EG189" s="128"/>
      <c r="EH189" s="128"/>
      <c r="EI189" s="128"/>
      <c r="EJ189" s="128"/>
      <c r="EK189" s="128"/>
      <c r="EL189" s="128"/>
      <c r="EM189" s="128"/>
      <c r="EN189" s="128"/>
      <c r="EO189" s="128"/>
      <c r="EP189" s="128"/>
      <c r="EQ189" s="128"/>
      <c r="ER189" s="128"/>
      <c r="ES189" s="128"/>
      <c r="ET189" s="128"/>
      <c r="EU189" s="128"/>
      <c r="EV189" s="128"/>
      <c r="EW189" s="128"/>
      <c r="EX189" s="128"/>
      <c r="EY189" s="128"/>
      <c r="EZ189" s="128"/>
      <c r="FA189" s="128"/>
      <c r="FB189" s="128"/>
      <c r="FC189" s="128"/>
      <c r="FD189" s="128"/>
      <c r="FE189" s="128"/>
      <c r="FF189" s="128"/>
      <c r="FG189" s="128"/>
      <c r="FH189" s="128"/>
      <c r="FI189" s="128"/>
      <c r="FJ189" s="128"/>
      <c r="FK189" s="128"/>
      <c r="FL189" s="128"/>
      <c r="FM189" s="128"/>
      <c r="FN189" s="128"/>
      <c r="FO189" s="128"/>
      <c r="FP189" s="128"/>
      <c r="FQ189" s="128"/>
      <c r="FR189" s="128"/>
      <c r="FS189" s="128"/>
      <c r="FT189" s="128"/>
      <c r="FU189" s="128"/>
      <c r="FV189" s="128"/>
      <c r="FW189" s="128"/>
      <c r="FX189" s="128"/>
      <c r="FY189" s="128"/>
      <c r="FZ189" s="128"/>
      <c r="GA189" s="128"/>
      <c r="GB189" s="128"/>
      <c r="GC189" s="128"/>
      <c r="GD189" s="128"/>
      <c r="GE189" s="128"/>
      <c r="GF189" s="128"/>
      <c r="GG189" s="128"/>
      <c r="GH189" s="128"/>
      <c r="GI189" s="128"/>
      <c r="GJ189" s="128"/>
      <c r="GK189" s="128"/>
      <c r="GL189" s="128"/>
      <c r="GM189" s="128"/>
      <c r="GN189" s="128"/>
      <c r="GO189" s="128"/>
      <c r="GP189" s="128"/>
      <c r="GQ189" s="128"/>
      <c r="GR189" s="128"/>
      <c r="GS189" s="128"/>
      <c r="GT189" s="128"/>
      <c r="GU189" s="128"/>
      <c r="GV189" s="128"/>
      <c r="GW189" s="128"/>
    </row>
    <row r="190" spans="7:205" ht="20.100000000000001" customHeight="1">
      <c r="G190" s="126"/>
      <c r="H190" s="126"/>
      <c r="I190" s="126"/>
      <c r="J190" s="126"/>
      <c r="K190" s="126"/>
      <c r="L190" s="126"/>
      <c r="M190" s="126"/>
      <c r="N190" s="126"/>
      <c r="O190" s="126"/>
      <c r="P190" s="126"/>
      <c r="Q190" s="126"/>
      <c r="R190" s="126"/>
      <c r="S190" s="126"/>
      <c r="T190" s="126"/>
      <c r="U190" s="126"/>
      <c r="V190" s="126"/>
      <c r="W190" s="126"/>
      <c r="X190" s="126"/>
      <c r="Y190" s="126"/>
      <c r="Z190" s="126"/>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c r="FY190" s="128"/>
      <c r="FZ190" s="128"/>
      <c r="GA190" s="128"/>
      <c r="GB190" s="128"/>
      <c r="GC190" s="128"/>
      <c r="GD190" s="128"/>
      <c r="GE190" s="128"/>
      <c r="GF190" s="128"/>
      <c r="GG190" s="128"/>
      <c r="GH190" s="128"/>
      <c r="GI190" s="128"/>
      <c r="GJ190" s="128"/>
      <c r="GK190" s="128"/>
      <c r="GL190" s="128"/>
      <c r="GM190" s="128"/>
      <c r="GN190" s="128"/>
      <c r="GO190" s="128"/>
      <c r="GP190" s="128"/>
      <c r="GQ190" s="128"/>
      <c r="GR190" s="128"/>
      <c r="GS190" s="128"/>
      <c r="GT190" s="128"/>
      <c r="GU190" s="128"/>
      <c r="GV190" s="128"/>
      <c r="GW190" s="128"/>
    </row>
    <row r="191" spans="7:205" ht="20.100000000000001" customHeight="1">
      <c r="G191" s="126"/>
      <c r="H191" s="126"/>
      <c r="I191" s="126"/>
      <c r="J191" s="126"/>
      <c r="K191" s="126"/>
      <c r="L191" s="126"/>
      <c r="M191" s="126"/>
      <c r="N191" s="126"/>
      <c r="O191" s="126"/>
      <c r="P191" s="126"/>
      <c r="Q191" s="126"/>
      <c r="R191" s="126"/>
      <c r="S191" s="126"/>
      <c r="T191" s="126"/>
      <c r="U191" s="126"/>
      <c r="V191" s="126"/>
      <c r="W191" s="126"/>
      <c r="X191" s="126"/>
      <c r="Y191" s="126"/>
      <c r="Z191" s="126"/>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8"/>
      <c r="EU191" s="128"/>
      <c r="EV191" s="128"/>
      <c r="EW191" s="128"/>
      <c r="EX191" s="128"/>
      <c r="EY191" s="128"/>
      <c r="EZ191" s="128"/>
      <c r="FA191" s="128"/>
      <c r="FB191" s="128"/>
      <c r="FC191" s="128"/>
      <c r="FD191" s="128"/>
      <c r="FE191" s="128"/>
      <c r="FF191" s="128"/>
      <c r="FG191" s="128"/>
      <c r="FH191" s="128"/>
      <c r="FI191" s="128"/>
      <c r="FJ191" s="128"/>
      <c r="FK191" s="128"/>
      <c r="FL191" s="128"/>
      <c r="FM191" s="128"/>
      <c r="FN191" s="128"/>
      <c r="FO191" s="128"/>
      <c r="FP191" s="128"/>
      <c r="FQ191" s="128"/>
      <c r="FR191" s="128"/>
      <c r="FS191" s="128"/>
      <c r="FT191" s="128"/>
      <c r="FU191" s="128"/>
      <c r="FV191" s="128"/>
      <c r="FW191" s="128"/>
      <c r="FX191" s="128"/>
      <c r="FY191" s="128"/>
      <c r="FZ191" s="128"/>
      <c r="GA191" s="128"/>
      <c r="GB191" s="128"/>
      <c r="GC191" s="128"/>
      <c r="GD191" s="128"/>
      <c r="GE191" s="128"/>
      <c r="GF191" s="128"/>
      <c r="GG191" s="128"/>
      <c r="GH191" s="128"/>
      <c r="GI191" s="128"/>
      <c r="GJ191" s="128"/>
      <c r="GK191" s="128"/>
      <c r="GL191" s="128"/>
      <c r="GM191" s="128"/>
      <c r="GN191" s="128"/>
      <c r="GO191" s="128"/>
      <c r="GP191" s="128"/>
      <c r="GQ191" s="128"/>
      <c r="GR191" s="128"/>
      <c r="GS191" s="128"/>
      <c r="GT191" s="128"/>
      <c r="GU191" s="128"/>
      <c r="GV191" s="128"/>
      <c r="GW191" s="128"/>
    </row>
    <row r="192" spans="7:205" ht="20.100000000000001" customHeight="1">
      <c r="G192" s="126"/>
      <c r="H192" s="126"/>
      <c r="I192" s="126"/>
      <c r="J192" s="126"/>
      <c r="K192" s="126"/>
      <c r="L192" s="126"/>
      <c r="M192" s="126"/>
      <c r="N192" s="126"/>
      <c r="O192" s="126"/>
      <c r="P192" s="126"/>
      <c r="Q192" s="126"/>
      <c r="R192" s="126"/>
      <c r="S192" s="126"/>
      <c r="T192" s="126"/>
      <c r="U192" s="126"/>
      <c r="V192" s="126"/>
      <c r="W192" s="126"/>
      <c r="X192" s="126"/>
      <c r="Y192" s="126"/>
      <c r="Z192" s="126"/>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c r="DP192" s="128"/>
      <c r="DQ192" s="128"/>
      <c r="DR192" s="128"/>
      <c r="DS192" s="128"/>
      <c r="DT192" s="128"/>
      <c r="DU192" s="128"/>
      <c r="DV192" s="128"/>
      <c r="DW192" s="128"/>
      <c r="DX192" s="128"/>
      <c r="DY192" s="128"/>
      <c r="DZ192" s="128"/>
      <c r="EA192" s="128"/>
      <c r="EB192" s="128"/>
      <c r="EC192" s="128"/>
      <c r="ED192" s="128"/>
      <c r="EE192" s="128"/>
      <c r="EF192" s="128"/>
      <c r="EG192" s="128"/>
      <c r="EH192" s="128"/>
      <c r="EI192" s="128"/>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8"/>
      <c r="FU192" s="128"/>
      <c r="FV192" s="128"/>
      <c r="FW192" s="128"/>
      <c r="FX192" s="128"/>
      <c r="FY192" s="128"/>
      <c r="FZ192" s="128"/>
      <c r="GA192" s="128"/>
      <c r="GB192" s="128"/>
      <c r="GC192" s="128"/>
      <c r="GD192" s="128"/>
      <c r="GE192" s="128"/>
      <c r="GF192" s="128"/>
      <c r="GG192" s="128"/>
      <c r="GH192" s="128"/>
      <c r="GI192" s="128"/>
      <c r="GJ192" s="128"/>
      <c r="GK192" s="128"/>
      <c r="GL192" s="128"/>
      <c r="GM192" s="128"/>
      <c r="GN192" s="128"/>
      <c r="GO192" s="128"/>
      <c r="GP192" s="128"/>
      <c r="GQ192" s="128"/>
      <c r="GR192" s="128"/>
      <c r="GS192" s="128"/>
      <c r="GT192" s="128"/>
      <c r="GU192" s="128"/>
      <c r="GV192" s="128"/>
      <c r="GW192" s="128"/>
    </row>
    <row r="193" spans="7:205" ht="20.100000000000001" customHeight="1">
      <c r="G193" s="126"/>
      <c r="H193" s="126"/>
      <c r="I193" s="126"/>
      <c r="J193" s="126"/>
      <c r="K193" s="126"/>
      <c r="L193" s="126"/>
      <c r="M193" s="126"/>
      <c r="N193" s="126"/>
      <c r="O193" s="126"/>
      <c r="P193" s="126"/>
      <c r="Q193" s="126"/>
      <c r="R193" s="126"/>
      <c r="S193" s="126"/>
      <c r="T193" s="126"/>
      <c r="U193" s="126"/>
      <c r="V193" s="126"/>
      <c r="W193" s="126"/>
      <c r="X193" s="126"/>
      <c r="Y193" s="126"/>
      <c r="Z193" s="126"/>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28"/>
      <c r="EB193" s="128"/>
      <c r="EC193" s="128"/>
      <c r="ED193" s="128"/>
      <c r="EE193" s="128"/>
      <c r="EF193" s="128"/>
      <c r="EG193" s="128"/>
      <c r="EH193" s="128"/>
      <c r="EI193" s="128"/>
      <c r="EJ193" s="128"/>
      <c r="EK193" s="128"/>
      <c r="EL193" s="128"/>
      <c r="EM193" s="128"/>
      <c r="EN193" s="128"/>
      <c r="EO193" s="128"/>
      <c r="EP193" s="128"/>
      <c r="EQ193" s="128"/>
      <c r="ER193" s="128"/>
      <c r="ES193" s="128"/>
      <c r="ET193" s="128"/>
      <c r="EU193" s="128"/>
      <c r="EV193" s="128"/>
      <c r="EW193" s="128"/>
      <c r="EX193" s="128"/>
      <c r="EY193" s="128"/>
      <c r="EZ193" s="128"/>
      <c r="FA193" s="128"/>
      <c r="FB193" s="128"/>
      <c r="FC193" s="128"/>
      <c r="FD193" s="128"/>
      <c r="FE193" s="128"/>
      <c r="FF193" s="128"/>
      <c r="FG193" s="128"/>
      <c r="FH193" s="128"/>
      <c r="FI193" s="128"/>
      <c r="FJ193" s="128"/>
      <c r="FK193" s="128"/>
      <c r="FL193" s="128"/>
      <c r="FM193" s="128"/>
      <c r="FN193" s="128"/>
      <c r="FO193" s="128"/>
      <c r="FP193" s="128"/>
      <c r="FQ193" s="128"/>
      <c r="FR193" s="128"/>
      <c r="FS193" s="128"/>
      <c r="FT193" s="128"/>
      <c r="FU193" s="128"/>
      <c r="FV193" s="128"/>
      <c r="FW193" s="128"/>
      <c r="FX193" s="128"/>
      <c r="FY193" s="128"/>
      <c r="FZ193" s="128"/>
      <c r="GA193" s="128"/>
      <c r="GB193" s="128"/>
      <c r="GC193" s="128"/>
      <c r="GD193" s="128"/>
      <c r="GE193" s="128"/>
      <c r="GF193" s="128"/>
      <c r="GG193" s="128"/>
      <c r="GH193" s="128"/>
      <c r="GI193" s="128"/>
      <c r="GJ193" s="128"/>
      <c r="GK193" s="128"/>
      <c r="GL193" s="128"/>
      <c r="GM193" s="128"/>
      <c r="GN193" s="128"/>
      <c r="GO193" s="128"/>
      <c r="GP193" s="128"/>
      <c r="GQ193" s="128"/>
      <c r="GR193" s="128"/>
      <c r="GS193" s="128"/>
      <c r="GT193" s="128"/>
      <c r="GU193" s="128"/>
      <c r="GV193" s="128"/>
      <c r="GW193" s="128"/>
    </row>
    <row r="194" spans="7:205" ht="20.100000000000001" customHeight="1">
      <c r="G194" s="126"/>
      <c r="H194" s="126"/>
      <c r="I194" s="126"/>
      <c r="J194" s="126"/>
      <c r="K194" s="126"/>
      <c r="L194" s="126"/>
      <c r="M194" s="126"/>
      <c r="N194" s="126"/>
      <c r="O194" s="126"/>
      <c r="P194" s="126"/>
      <c r="Q194" s="126"/>
      <c r="R194" s="126"/>
      <c r="S194" s="126"/>
      <c r="T194" s="126"/>
      <c r="U194" s="126"/>
      <c r="V194" s="126"/>
      <c r="W194" s="126"/>
      <c r="X194" s="126"/>
      <c r="Y194" s="126"/>
      <c r="Z194" s="126"/>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c r="FY194" s="128"/>
      <c r="FZ194" s="128"/>
      <c r="GA194" s="128"/>
      <c r="GB194" s="128"/>
      <c r="GC194" s="128"/>
      <c r="GD194" s="128"/>
      <c r="GE194" s="128"/>
      <c r="GF194" s="128"/>
      <c r="GG194" s="128"/>
      <c r="GH194" s="128"/>
      <c r="GI194" s="128"/>
      <c r="GJ194" s="128"/>
      <c r="GK194" s="128"/>
      <c r="GL194" s="128"/>
      <c r="GM194" s="128"/>
      <c r="GN194" s="128"/>
      <c r="GO194" s="128"/>
      <c r="GP194" s="128"/>
      <c r="GQ194" s="128"/>
      <c r="GR194" s="128"/>
      <c r="GS194" s="128"/>
      <c r="GT194" s="128"/>
      <c r="GU194" s="128"/>
      <c r="GV194" s="128"/>
      <c r="GW194" s="128"/>
    </row>
    <row r="195" spans="7:205" ht="20.100000000000001" customHeight="1">
      <c r="G195" s="126"/>
      <c r="H195" s="126"/>
      <c r="I195" s="126"/>
      <c r="J195" s="126"/>
      <c r="K195" s="126"/>
      <c r="L195" s="126"/>
      <c r="M195" s="126"/>
      <c r="N195" s="126"/>
      <c r="O195" s="126"/>
      <c r="P195" s="126"/>
      <c r="Q195" s="126"/>
      <c r="R195" s="126"/>
      <c r="S195" s="126"/>
      <c r="T195" s="126"/>
      <c r="U195" s="126"/>
      <c r="V195" s="126"/>
      <c r="W195" s="126"/>
      <c r="X195" s="126"/>
      <c r="Y195" s="126"/>
      <c r="Z195" s="126"/>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8"/>
      <c r="EU195" s="128"/>
      <c r="EV195" s="128"/>
      <c r="EW195" s="128"/>
      <c r="EX195" s="128"/>
      <c r="EY195" s="128"/>
      <c r="EZ195" s="128"/>
      <c r="FA195" s="128"/>
      <c r="FB195" s="128"/>
      <c r="FC195" s="128"/>
      <c r="FD195" s="128"/>
      <c r="FE195" s="128"/>
      <c r="FF195" s="128"/>
      <c r="FG195" s="128"/>
      <c r="FH195" s="128"/>
      <c r="FI195" s="128"/>
      <c r="FJ195" s="128"/>
      <c r="FK195" s="128"/>
      <c r="FL195" s="128"/>
      <c r="FM195" s="128"/>
      <c r="FN195" s="128"/>
      <c r="FO195" s="128"/>
      <c r="FP195" s="128"/>
      <c r="FQ195" s="128"/>
      <c r="FR195" s="128"/>
      <c r="FS195" s="128"/>
      <c r="FT195" s="128"/>
      <c r="FU195" s="128"/>
      <c r="FV195" s="128"/>
      <c r="FW195" s="128"/>
      <c r="FX195" s="128"/>
      <c r="FY195" s="128"/>
      <c r="FZ195" s="128"/>
      <c r="GA195" s="128"/>
      <c r="GB195" s="128"/>
      <c r="GC195" s="128"/>
      <c r="GD195" s="128"/>
      <c r="GE195" s="128"/>
      <c r="GF195" s="128"/>
      <c r="GG195" s="128"/>
      <c r="GH195" s="128"/>
      <c r="GI195" s="128"/>
      <c r="GJ195" s="128"/>
      <c r="GK195" s="128"/>
      <c r="GL195" s="128"/>
      <c r="GM195" s="128"/>
      <c r="GN195" s="128"/>
      <c r="GO195" s="128"/>
      <c r="GP195" s="128"/>
      <c r="GQ195" s="128"/>
      <c r="GR195" s="128"/>
      <c r="GS195" s="128"/>
      <c r="GT195" s="128"/>
      <c r="GU195" s="128"/>
      <c r="GV195" s="128"/>
      <c r="GW195" s="128"/>
    </row>
    <row r="196" spans="7:205" ht="20.100000000000001" customHeight="1">
      <c r="G196" s="126"/>
      <c r="H196" s="126"/>
      <c r="I196" s="126"/>
      <c r="J196" s="126"/>
      <c r="K196" s="126"/>
      <c r="L196" s="126"/>
      <c r="M196" s="126"/>
      <c r="N196" s="126"/>
      <c r="O196" s="126"/>
      <c r="P196" s="126"/>
      <c r="Q196" s="126"/>
      <c r="R196" s="126"/>
      <c r="S196" s="126"/>
      <c r="T196" s="126"/>
      <c r="U196" s="126"/>
      <c r="V196" s="126"/>
      <c r="W196" s="126"/>
      <c r="X196" s="126"/>
      <c r="Y196" s="126"/>
      <c r="Z196" s="126"/>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8"/>
      <c r="DQ196" s="128"/>
      <c r="DR196" s="128"/>
      <c r="DS196" s="128"/>
      <c r="DT196" s="128"/>
      <c r="DU196" s="128"/>
      <c r="DV196" s="128"/>
      <c r="DW196" s="128"/>
      <c r="DX196" s="128"/>
      <c r="DY196" s="128"/>
      <c r="DZ196" s="128"/>
      <c r="EA196" s="128"/>
      <c r="EB196" s="128"/>
      <c r="EC196" s="128"/>
      <c r="ED196" s="128"/>
      <c r="EE196" s="128"/>
      <c r="EF196" s="128"/>
      <c r="EG196" s="128"/>
      <c r="EH196" s="128"/>
      <c r="EI196" s="128"/>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8"/>
      <c r="FU196" s="128"/>
      <c r="FV196" s="128"/>
      <c r="FW196" s="128"/>
      <c r="FX196" s="128"/>
      <c r="FY196" s="128"/>
      <c r="FZ196" s="128"/>
      <c r="GA196" s="128"/>
      <c r="GB196" s="128"/>
      <c r="GC196" s="128"/>
      <c r="GD196" s="128"/>
      <c r="GE196" s="128"/>
      <c r="GF196" s="128"/>
      <c r="GG196" s="128"/>
      <c r="GH196" s="128"/>
      <c r="GI196" s="128"/>
      <c r="GJ196" s="128"/>
      <c r="GK196" s="128"/>
      <c r="GL196" s="128"/>
      <c r="GM196" s="128"/>
      <c r="GN196" s="128"/>
      <c r="GO196" s="128"/>
      <c r="GP196" s="128"/>
      <c r="GQ196" s="128"/>
      <c r="GR196" s="128"/>
      <c r="GS196" s="128"/>
      <c r="GT196" s="128"/>
      <c r="GU196" s="128"/>
      <c r="GV196" s="128"/>
      <c r="GW196" s="128"/>
    </row>
    <row r="197" spans="7:205" ht="20.100000000000001" customHeight="1">
      <c r="G197" s="126"/>
      <c r="H197" s="126"/>
      <c r="I197" s="126"/>
      <c r="J197" s="126"/>
      <c r="K197" s="126"/>
      <c r="L197" s="126"/>
      <c r="M197" s="126"/>
      <c r="N197" s="126"/>
      <c r="O197" s="126"/>
      <c r="P197" s="126"/>
      <c r="Q197" s="126"/>
      <c r="R197" s="126"/>
      <c r="S197" s="126"/>
      <c r="T197" s="126"/>
      <c r="U197" s="126"/>
      <c r="V197" s="126"/>
      <c r="W197" s="126"/>
      <c r="X197" s="126"/>
      <c r="Y197" s="126"/>
      <c r="Z197" s="126"/>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8"/>
      <c r="DQ197" s="128"/>
      <c r="DR197" s="128"/>
      <c r="DS197" s="128"/>
      <c r="DT197" s="128"/>
      <c r="DU197" s="128"/>
      <c r="DV197" s="128"/>
      <c r="DW197" s="128"/>
      <c r="DX197" s="128"/>
      <c r="DY197" s="128"/>
      <c r="DZ197" s="128"/>
      <c r="EA197" s="128"/>
      <c r="EB197" s="128"/>
      <c r="EC197" s="128"/>
      <c r="ED197" s="128"/>
      <c r="EE197" s="128"/>
      <c r="EF197" s="128"/>
      <c r="EG197" s="128"/>
      <c r="EH197" s="128"/>
      <c r="EI197" s="128"/>
      <c r="EJ197" s="128"/>
      <c r="EK197" s="128"/>
      <c r="EL197" s="128"/>
      <c r="EM197" s="128"/>
      <c r="EN197" s="128"/>
      <c r="EO197" s="128"/>
      <c r="EP197" s="128"/>
      <c r="EQ197" s="128"/>
      <c r="ER197" s="128"/>
      <c r="ES197" s="128"/>
      <c r="ET197" s="128"/>
      <c r="EU197" s="128"/>
      <c r="EV197" s="128"/>
      <c r="EW197" s="128"/>
      <c r="EX197" s="128"/>
      <c r="EY197" s="128"/>
      <c r="EZ197" s="128"/>
      <c r="FA197" s="128"/>
      <c r="FB197" s="128"/>
      <c r="FC197" s="128"/>
      <c r="FD197" s="128"/>
      <c r="FE197" s="128"/>
      <c r="FF197" s="128"/>
      <c r="FG197" s="128"/>
      <c r="FH197" s="128"/>
      <c r="FI197" s="128"/>
      <c r="FJ197" s="128"/>
      <c r="FK197" s="128"/>
      <c r="FL197" s="128"/>
      <c r="FM197" s="128"/>
      <c r="FN197" s="128"/>
      <c r="FO197" s="128"/>
      <c r="FP197" s="128"/>
      <c r="FQ197" s="128"/>
      <c r="FR197" s="128"/>
      <c r="FS197" s="128"/>
      <c r="FT197" s="128"/>
      <c r="FU197" s="128"/>
      <c r="FV197" s="128"/>
      <c r="FW197" s="128"/>
      <c r="FX197" s="128"/>
      <c r="FY197" s="128"/>
      <c r="FZ197" s="128"/>
      <c r="GA197" s="128"/>
      <c r="GB197" s="128"/>
      <c r="GC197" s="128"/>
      <c r="GD197" s="128"/>
      <c r="GE197" s="128"/>
      <c r="GF197" s="128"/>
      <c r="GG197" s="128"/>
      <c r="GH197" s="128"/>
      <c r="GI197" s="128"/>
      <c r="GJ197" s="128"/>
      <c r="GK197" s="128"/>
      <c r="GL197" s="128"/>
      <c r="GM197" s="128"/>
      <c r="GN197" s="128"/>
      <c r="GO197" s="128"/>
      <c r="GP197" s="128"/>
      <c r="GQ197" s="128"/>
      <c r="GR197" s="128"/>
      <c r="GS197" s="128"/>
      <c r="GT197" s="128"/>
      <c r="GU197" s="128"/>
      <c r="GV197" s="128"/>
      <c r="GW197" s="128"/>
    </row>
    <row r="198" spans="7:205" ht="20.100000000000001" customHeight="1">
      <c r="G198" s="126"/>
      <c r="H198" s="126"/>
      <c r="I198" s="126"/>
      <c r="J198" s="126"/>
      <c r="K198" s="126"/>
      <c r="L198" s="126"/>
      <c r="M198" s="126"/>
      <c r="N198" s="126"/>
      <c r="O198" s="126"/>
      <c r="P198" s="126"/>
      <c r="Q198" s="126"/>
      <c r="R198" s="126"/>
      <c r="S198" s="126"/>
      <c r="T198" s="126"/>
      <c r="U198" s="126"/>
      <c r="V198" s="126"/>
      <c r="W198" s="126"/>
      <c r="X198" s="126"/>
      <c r="Y198" s="126"/>
      <c r="Z198" s="126"/>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8"/>
      <c r="EU198" s="128"/>
      <c r="EV198" s="128"/>
      <c r="EW198" s="128"/>
      <c r="EX198" s="128"/>
      <c r="EY198" s="128"/>
      <c r="EZ198" s="128"/>
      <c r="FA198" s="128"/>
      <c r="FB198" s="128"/>
      <c r="FC198" s="128"/>
      <c r="FD198" s="128"/>
      <c r="FE198" s="128"/>
      <c r="FF198" s="128"/>
      <c r="FG198" s="128"/>
      <c r="FH198" s="128"/>
      <c r="FI198" s="128"/>
      <c r="FJ198" s="128"/>
      <c r="FK198" s="128"/>
      <c r="FL198" s="128"/>
      <c r="FM198" s="128"/>
      <c r="FN198" s="128"/>
      <c r="FO198" s="128"/>
      <c r="FP198" s="128"/>
      <c r="FQ198" s="128"/>
      <c r="FR198" s="128"/>
      <c r="FS198" s="128"/>
      <c r="FT198" s="128"/>
      <c r="FU198" s="128"/>
      <c r="FV198" s="128"/>
      <c r="FW198" s="128"/>
      <c r="FX198" s="128"/>
      <c r="FY198" s="128"/>
      <c r="FZ198" s="128"/>
      <c r="GA198" s="128"/>
      <c r="GB198" s="128"/>
      <c r="GC198" s="128"/>
      <c r="GD198" s="128"/>
      <c r="GE198" s="128"/>
      <c r="GF198" s="128"/>
      <c r="GG198" s="128"/>
      <c r="GH198" s="128"/>
      <c r="GI198" s="128"/>
      <c r="GJ198" s="128"/>
      <c r="GK198" s="128"/>
      <c r="GL198" s="128"/>
      <c r="GM198" s="128"/>
      <c r="GN198" s="128"/>
      <c r="GO198" s="128"/>
      <c r="GP198" s="128"/>
      <c r="GQ198" s="128"/>
      <c r="GR198" s="128"/>
      <c r="GS198" s="128"/>
      <c r="GT198" s="128"/>
      <c r="GU198" s="128"/>
      <c r="GV198" s="128"/>
      <c r="GW198" s="128"/>
    </row>
    <row r="199" spans="7:205" ht="20.100000000000001" customHeight="1">
      <c r="G199" s="126"/>
      <c r="H199" s="126"/>
      <c r="I199" s="126"/>
      <c r="J199" s="126"/>
      <c r="K199" s="126"/>
      <c r="L199" s="126"/>
      <c r="M199" s="126"/>
      <c r="N199" s="126"/>
      <c r="O199" s="126"/>
      <c r="P199" s="126"/>
      <c r="Q199" s="126"/>
      <c r="R199" s="126"/>
      <c r="S199" s="126"/>
      <c r="T199" s="126"/>
      <c r="U199" s="126"/>
      <c r="V199" s="126"/>
      <c r="W199" s="126"/>
      <c r="X199" s="126"/>
      <c r="Y199" s="126"/>
      <c r="Z199" s="126"/>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8"/>
      <c r="EU199" s="128"/>
      <c r="EV199" s="128"/>
      <c r="EW199" s="128"/>
      <c r="EX199" s="128"/>
      <c r="EY199" s="128"/>
      <c r="EZ199" s="128"/>
      <c r="FA199" s="128"/>
      <c r="FB199" s="128"/>
      <c r="FC199" s="128"/>
      <c r="FD199" s="128"/>
      <c r="FE199" s="128"/>
      <c r="FF199" s="128"/>
      <c r="FG199" s="128"/>
      <c r="FH199" s="128"/>
      <c r="FI199" s="128"/>
      <c r="FJ199" s="128"/>
      <c r="FK199" s="128"/>
      <c r="FL199" s="128"/>
      <c r="FM199" s="128"/>
      <c r="FN199" s="128"/>
      <c r="FO199" s="128"/>
      <c r="FP199" s="128"/>
      <c r="FQ199" s="128"/>
      <c r="FR199" s="128"/>
      <c r="FS199" s="128"/>
      <c r="FT199" s="128"/>
      <c r="FU199" s="128"/>
      <c r="FV199" s="128"/>
      <c r="FW199" s="128"/>
      <c r="FX199" s="128"/>
      <c r="FY199" s="128"/>
      <c r="FZ199" s="128"/>
      <c r="GA199" s="128"/>
      <c r="GB199" s="128"/>
      <c r="GC199" s="128"/>
      <c r="GD199" s="128"/>
      <c r="GE199" s="128"/>
      <c r="GF199" s="128"/>
      <c r="GG199" s="128"/>
      <c r="GH199" s="128"/>
      <c r="GI199" s="128"/>
      <c r="GJ199" s="128"/>
      <c r="GK199" s="128"/>
      <c r="GL199" s="128"/>
      <c r="GM199" s="128"/>
      <c r="GN199" s="128"/>
      <c r="GO199" s="128"/>
      <c r="GP199" s="128"/>
      <c r="GQ199" s="128"/>
      <c r="GR199" s="128"/>
      <c r="GS199" s="128"/>
      <c r="GT199" s="128"/>
      <c r="GU199" s="128"/>
      <c r="GV199" s="128"/>
      <c r="GW199" s="128"/>
    </row>
    <row r="200" spans="7:205" ht="20.100000000000001" customHeight="1">
      <c r="G200" s="126"/>
      <c r="H200" s="126"/>
      <c r="I200" s="126"/>
      <c r="J200" s="126"/>
      <c r="K200" s="126"/>
      <c r="L200" s="126"/>
      <c r="M200" s="126"/>
      <c r="N200" s="126"/>
      <c r="O200" s="126"/>
      <c r="P200" s="126"/>
      <c r="Q200" s="126"/>
      <c r="R200" s="126"/>
      <c r="S200" s="126"/>
      <c r="T200" s="126"/>
      <c r="U200" s="126"/>
      <c r="V200" s="126"/>
      <c r="W200" s="126"/>
      <c r="X200" s="126"/>
      <c r="Y200" s="126"/>
      <c r="Z200" s="126"/>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c r="FY200" s="128"/>
      <c r="FZ200" s="128"/>
      <c r="GA200" s="128"/>
      <c r="GB200" s="128"/>
      <c r="GC200" s="128"/>
      <c r="GD200" s="128"/>
      <c r="GE200" s="128"/>
      <c r="GF200" s="128"/>
      <c r="GG200" s="128"/>
      <c r="GH200" s="128"/>
      <c r="GI200" s="128"/>
      <c r="GJ200" s="128"/>
      <c r="GK200" s="128"/>
      <c r="GL200" s="128"/>
      <c r="GM200" s="128"/>
      <c r="GN200" s="128"/>
      <c r="GO200" s="128"/>
      <c r="GP200" s="128"/>
      <c r="GQ200" s="128"/>
      <c r="GR200" s="128"/>
      <c r="GS200" s="128"/>
      <c r="GT200" s="128"/>
      <c r="GU200" s="128"/>
      <c r="GV200" s="128"/>
      <c r="GW200" s="128"/>
    </row>
    <row r="201" spans="7:205" ht="20.100000000000001" customHeight="1">
      <c r="G201" s="126"/>
      <c r="H201" s="126"/>
      <c r="I201" s="126"/>
      <c r="J201" s="126"/>
      <c r="K201" s="126"/>
      <c r="L201" s="126"/>
      <c r="M201" s="126"/>
      <c r="N201" s="126"/>
      <c r="O201" s="126"/>
      <c r="P201" s="126"/>
      <c r="Q201" s="126"/>
      <c r="R201" s="126"/>
      <c r="S201" s="126"/>
      <c r="T201" s="126"/>
      <c r="U201" s="126"/>
      <c r="V201" s="126"/>
      <c r="W201" s="126"/>
      <c r="X201" s="126"/>
      <c r="Y201" s="126"/>
      <c r="Z201" s="126"/>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c r="FY201" s="128"/>
      <c r="FZ201" s="128"/>
      <c r="GA201" s="128"/>
      <c r="GB201" s="128"/>
      <c r="GC201" s="128"/>
      <c r="GD201" s="128"/>
      <c r="GE201" s="128"/>
      <c r="GF201" s="128"/>
      <c r="GG201" s="128"/>
      <c r="GH201" s="128"/>
      <c r="GI201" s="128"/>
      <c r="GJ201" s="128"/>
      <c r="GK201" s="128"/>
      <c r="GL201" s="128"/>
      <c r="GM201" s="128"/>
      <c r="GN201" s="128"/>
      <c r="GO201" s="128"/>
      <c r="GP201" s="128"/>
      <c r="GQ201" s="128"/>
      <c r="GR201" s="128"/>
      <c r="GS201" s="128"/>
      <c r="GT201" s="128"/>
      <c r="GU201" s="128"/>
      <c r="GV201" s="128"/>
      <c r="GW201" s="128"/>
    </row>
    <row r="202" spans="7:205" ht="20.100000000000001" customHeight="1">
      <c r="G202" s="126"/>
      <c r="H202" s="126"/>
      <c r="I202" s="126"/>
      <c r="J202" s="126"/>
      <c r="K202" s="126"/>
      <c r="L202" s="126"/>
      <c r="M202" s="126"/>
      <c r="N202" s="126"/>
      <c r="O202" s="126"/>
      <c r="P202" s="126"/>
      <c r="Q202" s="126"/>
      <c r="R202" s="126"/>
      <c r="S202" s="126"/>
      <c r="T202" s="126"/>
      <c r="U202" s="126"/>
      <c r="V202" s="126"/>
      <c r="W202" s="126"/>
      <c r="X202" s="126"/>
      <c r="Y202" s="126"/>
      <c r="Z202" s="126"/>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c r="FY202" s="128"/>
      <c r="FZ202" s="128"/>
      <c r="GA202" s="128"/>
      <c r="GB202" s="128"/>
      <c r="GC202" s="128"/>
      <c r="GD202" s="128"/>
      <c r="GE202" s="128"/>
      <c r="GF202" s="128"/>
      <c r="GG202" s="128"/>
      <c r="GH202" s="128"/>
      <c r="GI202" s="128"/>
      <c r="GJ202" s="128"/>
      <c r="GK202" s="128"/>
      <c r="GL202" s="128"/>
      <c r="GM202" s="128"/>
      <c r="GN202" s="128"/>
      <c r="GO202" s="128"/>
      <c r="GP202" s="128"/>
      <c r="GQ202" s="128"/>
      <c r="GR202" s="128"/>
      <c r="GS202" s="128"/>
      <c r="GT202" s="128"/>
      <c r="GU202" s="128"/>
      <c r="GV202" s="128"/>
      <c r="GW202" s="128"/>
    </row>
    <row r="203" spans="7:205" ht="20.100000000000001" customHeight="1">
      <c r="G203" s="126"/>
      <c r="H203" s="126"/>
      <c r="I203" s="126"/>
      <c r="J203" s="126"/>
      <c r="K203" s="126"/>
      <c r="L203" s="126"/>
      <c r="M203" s="126"/>
      <c r="N203" s="126"/>
      <c r="O203" s="126"/>
      <c r="P203" s="126"/>
      <c r="Q203" s="126"/>
      <c r="R203" s="126"/>
      <c r="S203" s="126"/>
      <c r="T203" s="126"/>
      <c r="U203" s="126"/>
      <c r="V203" s="126"/>
      <c r="W203" s="126"/>
      <c r="X203" s="126"/>
      <c r="Y203" s="126"/>
      <c r="Z203" s="126"/>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c r="FY203" s="128"/>
      <c r="FZ203" s="128"/>
      <c r="GA203" s="128"/>
      <c r="GB203" s="128"/>
      <c r="GC203" s="128"/>
      <c r="GD203" s="128"/>
      <c r="GE203" s="128"/>
      <c r="GF203" s="128"/>
      <c r="GG203" s="128"/>
      <c r="GH203" s="128"/>
      <c r="GI203" s="128"/>
      <c r="GJ203" s="128"/>
      <c r="GK203" s="128"/>
      <c r="GL203" s="128"/>
      <c r="GM203" s="128"/>
      <c r="GN203" s="128"/>
      <c r="GO203" s="128"/>
      <c r="GP203" s="128"/>
      <c r="GQ203" s="128"/>
      <c r="GR203" s="128"/>
      <c r="GS203" s="128"/>
      <c r="GT203" s="128"/>
      <c r="GU203" s="128"/>
      <c r="GV203" s="128"/>
      <c r="GW203" s="128"/>
    </row>
    <row r="204" spans="7:205" ht="20.100000000000001" customHeight="1">
      <c r="G204" s="126"/>
      <c r="H204" s="126"/>
      <c r="I204" s="126"/>
      <c r="J204" s="126"/>
      <c r="K204" s="126"/>
      <c r="L204" s="126"/>
      <c r="M204" s="126"/>
      <c r="N204" s="126"/>
      <c r="O204" s="126"/>
      <c r="P204" s="126"/>
      <c r="Q204" s="126"/>
      <c r="R204" s="126"/>
      <c r="S204" s="126"/>
      <c r="T204" s="126"/>
      <c r="U204" s="126"/>
      <c r="V204" s="126"/>
      <c r="W204" s="126"/>
      <c r="X204" s="126"/>
      <c r="Y204" s="126"/>
      <c r="Z204" s="126"/>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c r="FY204" s="128"/>
      <c r="FZ204" s="128"/>
      <c r="GA204" s="128"/>
      <c r="GB204" s="128"/>
      <c r="GC204" s="128"/>
      <c r="GD204" s="128"/>
      <c r="GE204" s="128"/>
      <c r="GF204" s="128"/>
      <c r="GG204" s="128"/>
      <c r="GH204" s="128"/>
      <c r="GI204" s="128"/>
      <c r="GJ204" s="128"/>
      <c r="GK204" s="128"/>
      <c r="GL204" s="128"/>
      <c r="GM204" s="128"/>
      <c r="GN204" s="128"/>
      <c r="GO204" s="128"/>
      <c r="GP204" s="128"/>
      <c r="GQ204" s="128"/>
      <c r="GR204" s="128"/>
      <c r="GS204" s="128"/>
      <c r="GT204" s="128"/>
      <c r="GU204" s="128"/>
      <c r="GV204" s="128"/>
      <c r="GW204" s="128"/>
    </row>
    <row r="205" spans="7:205" ht="20.100000000000001" customHeight="1">
      <c r="G205" s="126"/>
      <c r="H205" s="126"/>
      <c r="I205" s="126"/>
      <c r="J205" s="126"/>
      <c r="K205" s="126"/>
      <c r="L205" s="126"/>
      <c r="M205" s="126"/>
      <c r="N205" s="126"/>
      <c r="O205" s="126"/>
      <c r="P205" s="126"/>
      <c r="Q205" s="126"/>
      <c r="R205" s="126"/>
      <c r="S205" s="126"/>
      <c r="T205" s="126"/>
      <c r="U205" s="126"/>
      <c r="V205" s="126"/>
      <c r="W205" s="126"/>
      <c r="X205" s="126"/>
      <c r="Y205" s="126"/>
      <c r="Z205" s="126"/>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c r="FY205" s="128"/>
      <c r="FZ205" s="128"/>
      <c r="GA205" s="128"/>
      <c r="GB205" s="128"/>
      <c r="GC205" s="128"/>
      <c r="GD205" s="128"/>
      <c r="GE205" s="128"/>
      <c r="GF205" s="128"/>
      <c r="GG205" s="128"/>
      <c r="GH205" s="128"/>
      <c r="GI205" s="128"/>
      <c r="GJ205" s="128"/>
      <c r="GK205" s="128"/>
      <c r="GL205" s="128"/>
      <c r="GM205" s="128"/>
      <c r="GN205" s="128"/>
      <c r="GO205" s="128"/>
      <c r="GP205" s="128"/>
      <c r="GQ205" s="128"/>
      <c r="GR205" s="128"/>
      <c r="GS205" s="128"/>
      <c r="GT205" s="128"/>
      <c r="GU205" s="128"/>
      <c r="GV205" s="128"/>
      <c r="GW205" s="128"/>
    </row>
    <row r="206" spans="7:205" ht="20.100000000000001" customHeight="1">
      <c r="G206" s="126"/>
      <c r="H206" s="126"/>
      <c r="I206" s="126"/>
      <c r="J206" s="126"/>
      <c r="K206" s="126"/>
      <c r="L206" s="126"/>
      <c r="M206" s="126"/>
      <c r="N206" s="126"/>
      <c r="O206" s="126"/>
      <c r="P206" s="126"/>
      <c r="Q206" s="126"/>
      <c r="R206" s="126"/>
      <c r="S206" s="126"/>
      <c r="T206" s="126"/>
      <c r="U206" s="126"/>
      <c r="V206" s="126"/>
      <c r="W206" s="126"/>
      <c r="X206" s="126"/>
      <c r="Y206" s="126"/>
      <c r="Z206" s="126"/>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c r="FY206" s="128"/>
      <c r="FZ206" s="128"/>
      <c r="GA206" s="128"/>
      <c r="GB206" s="128"/>
      <c r="GC206" s="128"/>
      <c r="GD206" s="128"/>
      <c r="GE206" s="128"/>
      <c r="GF206" s="128"/>
      <c r="GG206" s="128"/>
      <c r="GH206" s="128"/>
      <c r="GI206" s="128"/>
      <c r="GJ206" s="128"/>
      <c r="GK206" s="128"/>
      <c r="GL206" s="128"/>
      <c r="GM206" s="128"/>
      <c r="GN206" s="128"/>
      <c r="GO206" s="128"/>
      <c r="GP206" s="128"/>
      <c r="GQ206" s="128"/>
      <c r="GR206" s="128"/>
      <c r="GS206" s="128"/>
      <c r="GT206" s="128"/>
      <c r="GU206" s="128"/>
      <c r="GV206" s="128"/>
      <c r="GW206" s="128"/>
    </row>
    <row r="207" spans="7:205" ht="20.100000000000001" customHeight="1">
      <c r="G207" s="126"/>
      <c r="H207" s="126"/>
      <c r="I207" s="126"/>
      <c r="J207" s="126"/>
      <c r="K207" s="126"/>
      <c r="L207" s="126"/>
      <c r="M207" s="126"/>
      <c r="N207" s="126"/>
      <c r="O207" s="126"/>
      <c r="P207" s="126"/>
      <c r="Q207" s="126"/>
      <c r="R207" s="126"/>
      <c r="S207" s="126"/>
      <c r="T207" s="126"/>
      <c r="U207" s="126"/>
      <c r="V207" s="126"/>
      <c r="W207" s="126"/>
      <c r="X207" s="126"/>
      <c r="Y207" s="126"/>
      <c r="Z207" s="126"/>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8"/>
      <c r="EU207" s="128"/>
      <c r="EV207" s="128"/>
      <c r="EW207" s="128"/>
      <c r="EX207" s="128"/>
      <c r="EY207" s="128"/>
      <c r="EZ207" s="128"/>
      <c r="FA207" s="128"/>
      <c r="FB207" s="128"/>
      <c r="FC207" s="128"/>
      <c r="FD207" s="128"/>
      <c r="FE207" s="128"/>
      <c r="FF207" s="128"/>
      <c r="FG207" s="128"/>
      <c r="FH207" s="128"/>
      <c r="FI207" s="128"/>
      <c r="FJ207" s="128"/>
      <c r="FK207" s="128"/>
      <c r="FL207" s="128"/>
      <c r="FM207" s="128"/>
      <c r="FN207" s="128"/>
      <c r="FO207" s="128"/>
      <c r="FP207" s="128"/>
      <c r="FQ207" s="128"/>
      <c r="FR207" s="128"/>
      <c r="FS207" s="128"/>
      <c r="FT207" s="128"/>
      <c r="FU207" s="128"/>
      <c r="FV207" s="128"/>
      <c r="FW207" s="128"/>
      <c r="FX207" s="128"/>
      <c r="FY207" s="128"/>
      <c r="FZ207" s="128"/>
      <c r="GA207" s="128"/>
      <c r="GB207" s="128"/>
      <c r="GC207" s="128"/>
      <c r="GD207" s="128"/>
      <c r="GE207" s="128"/>
      <c r="GF207" s="128"/>
      <c r="GG207" s="128"/>
      <c r="GH207" s="128"/>
      <c r="GI207" s="128"/>
      <c r="GJ207" s="128"/>
      <c r="GK207" s="128"/>
      <c r="GL207" s="128"/>
      <c r="GM207" s="128"/>
      <c r="GN207" s="128"/>
      <c r="GO207" s="128"/>
      <c r="GP207" s="128"/>
      <c r="GQ207" s="128"/>
      <c r="GR207" s="128"/>
      <c r="GS207" s="128"/>
      <c r="GT207" s="128"/>
      <c r="GU207" s="128"/>
      <c r="GV207" s="128"/>
      <c r="GW207" s="128"/>
    </row>
    <row r="208" spans="7:205" ht="20.100000000000001" customHeight="1">
      <c r="G208" s="126"/>
      <c r="H208" s="126"/>
      <c r="I208" s="126"/>
      <c r="J208" s="126"/>
      <c r="K208" s="126"/>
      <c r="L208" s="126"/>
      <c r="M208" s="126"/>
      <c r="N208" s="126"/>
      <c r="O208" s="126"/>
      <c r="P208" s="126"/>
      <c r="Q208" s="126"/>
      <c r="R208" s="126"/>
      <c r="S208" s="126"/>
      <c r="T208" s="126"/>
      <c r="U208" s="126"/>
      <c r="V208" s="126"/>
      <c r="W208" s="126"/>
      <c r="X208" s="126"/>
      <c r="Y208" s="126"/>
      <c r="Z208" s="126"/>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c r="FY208" s="128"/>
      <c r="FZ208" s="128"/>
      <c r="GA208" s="128"/>
      <c r="GB208" s="128"/>
      <c r="GC208" s="128"/>
      <c r="GD208" s="128"/>
      <c r="GE208" s="128"/>
      <c r="GF208" s="128"/>
      <c r="GG208" s="128"/>
      <c r="GH208" s="128"/>
      <c r="GI208" s="128"/>
      <c r="GJ208" s="128"/>
      <c r="GK208" s="128"/>
      <c r="GL208" s="128"/>
      <c r="GM208" s="128"/>
      <c r="GN208" s="128"/>
      <c r="GO208" s="128"/>
      <c r="GP208" s="128"/>
      <c r="GQ208" s="128"/>
      <c r="GR208" s="128"/>
      <c r="GS208" s="128"/>
      <c r="GT208" s="128"/>
      <c r="GU208" s="128"/>
      <c r="GV208" s="128"/>
      <c r="GW208" s="128"/>
    </row>
    <row r="209" spans="7:205" ht="20.100000000000001" customHeight="1">
      <c r="G209" s="126"/>
      <c r="H209" s="126"/>
      <c r="I209" s="126"/>
      <c r="J209" s="126"/>
      <c r="K209" s="126"/>
      <c r="L209" s="126"/>
      <c r="M209" s="126"/>
      <c r="N209" s="126"/>
      <c r="O209" s="126"/>
      <c r="P209" s="126"/>
      <c r="Q209" s="126"/>
      <c r="R209" s="126"/>
      <c r="S209" s="126"/>
      <c r="T209" s="126"/>
      <c r="U209" s="126"/>
      <c r="V209" s="126"/>
      <c r="W209" s="126"/>
      <c r="X209" s="126"/>
      <c r="Y209" s="126"/>
      <c r="Z209" s="126"/>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8"/>
      <c r="CY209" s="128"/>
      <c r="CZ209" s="128"/>
      <c r="DA209" s="128"/>
      <c r="DB209" s="128"/>
      <c r="DC209" s="128"/>
      <c r="DD209" s="128"/>
      <c r="DE209" s="128"/>
      <c r="DF209" s="128"/>
      <c r="DG209" s="128"/>
      <c r="DH209" s="128"/>
      <c r="DI209" s="128"/>
      <c r="DJ209" s="128"/>
      <c r="DK209" s="128"/>
      <c r="DL209" s="128"/>
      <c r="DM209" s="128"/>
      <c r="DN209" s="128"/>
      <c r="DO209" s="128"/>
      <c r="DP209" s="128"/>
      <c r="DQ209" s="128"/>
      <c r="DR209" s="128"/>
      <c r="DS209" s="128"/>
      <c r="DT209" s="128"/>
      <c r="DU209" s="128"/>
      <c r="DV209" s="128"/>
      <c r="DW209" s="128"/>
      <c r="DX209" s="128"/>
      <c r="DY209" s="128"/>
      <c r="DZ209" s="128"/>
      <c r="EA209" s="128"/>
      <c r="EB209" s="128"/>
      <c r="EC209" s="128"/>
      <c r="ED209" s="128"/>
      <c r="EE209" s="128"/>
      <c r="EF209" s="128"/>
      <c r="EG209" s="128"/>
      <c r="EH209" s="128"/>
      <c r="EI209" s="128"/>
      <c r="EJ209" s="128"/>
      <c r="EK209" s="128"/>
      <c r="EL209" s="128"/>
      <c r="EM209" s="128"/>
      <c r="EN209" s="128"/>
      <c r="EO209" s="128"/>
      <c r="EP209" s="128"/>
      <c r="EQ209" s="128"/>
      <c r="ER209" s="128"/>
      <c r="ES209" s="128"/>
      <c r="ET209" s="128"/>
      <c r="EU209" s="128"/>
      <c r="EV209" s="128"/>
      <c r="EW209" s="128"/>
      <c r="EX209" s="128"/>
      <c r="EY209" s="128"/>
      <c r="EZ209" s="128"/>
      <c r="FA209" s="128"/>
      <c r="FB209" s="128"/>
      <c r="FC209" s="128"/>
      <c r="FD209" s="128"/>
      <c r="FE209" s="128"/>
      <c r="FF209" s="128"/>
      <c r="FG209" s="128"/>
      <c r="FH209" s="128"/>
      <c r="FI209" s="128"/>
      <c r="FJ209" s="128"/>
      <c r="FK209" s="128"/>
      <c r="FL209" s="128"/>
      <c r="FM209" s="128"/>
      <c r="FN209" s="128"/>
      <c r="FO209" s="128"/>
      <c r="FP209" s="128"/>
      <c r="FQ209" s="128"/>
      <c r="FR209" s="128"/>
      <c r="FS209" s="128"/>
      <c r="FT209" s="128"/>
      <c r="FU209" s="128"/>
      <c r="FV209" s="128"/>
      <c r="FW209" s="128"/>
      <c r="FX209" s="128"/>
      <c r="FY209" s="128"/>
      <c r="FZ209" s="128"/>
      <c r="GA209" s="128"/>
      <c r="GB209" s="128"/>
      <c r="GC209" s="128"/>
      <c r="GD209" s="128"/>
      <c r="GE209" s="128"/>
      <c r="GF209" s="128"/>
      <c r="GG209" s="128"/>
      <c r="GH209" s="128"/>
      <c r="GI209" s="128"/>
      <c r="GJ209" s="128"/>
      <c r="GK209" s="128"/>
      <c r="GL209" s="128"/>
      <c r="GM209" s="128"/>
      <c r="GN209" s="128"/>
      <c r="GO209" s="128"/>
      <c r="GP209" s="128"/>
      <c r="GQ209" s="128"/>
      <c r="GR209" s="128"/>
      <c r="GS209" s="128"/>
      <c r="GT209" s="128"/>
      <c r="GU209" s="128"/>
      <c r="GV209" s="128"/>
      <c r="GW209" s="128"/>
    </row>
    <row r="210" spans="7:205" ht="20.100000000000001" customHeight="1">
      <c r="G210" s="126"/>
      <c r="H210" s="126"/>
      <c r="I210" s="126"/>
      <c r="J210" s="126"/>
      <c r="K210" s="126"/>
      <c r="L210" s="126"/>
      <c r="M210" s="126"/>
      <c r="N210" s="126"/>
      <c r="O210" s="126"/>
      <c r="P210" s="126"/>
      <c r="Q210" s="126"/>
      <c r="R210" s="126"/>
      <c r="S210" s="126"/>
      <c r="T210" s="126"/>
      <c r="U210" s="126"/>
      <c r="V210" s="126"/>
      <c r="W210" s="126"/>
      <c r="X210" s="126"/>
      <c r="Y210" s="126"/>
      <c r="Z210" s="126"/>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8"/>
      <c r="CY210" s="128"/>
      <c r="CZ210" s="128"/>
      <c r="DA210" s="128"/>
      <c r="DB210" s="128"/>
      <c r="DC210" s="128"/>
      <c r="DD210" s="128"/>
      <c r="DE210" s="128"/>
      <c r="DF210" s="128"/>
      <c r="DG210" s="128"/>
      <c r="DH210" s="128"/>
      <c r="DI210" s="128"/>
      <c r="DJ210" s="128"/>
      <c r="DK210" s="128"/>
      <c r="DL210" s="128"/>
      <c r="DM210" s="128"/>
      <c r="DN210" s="128"/>
      <c r="DO210" s="128"/>
      <c r="DP210" s="128"/>
      <c r="DQ210" s="128"/>
      <c r="DR210" s="128"/>
      <c r="DS210" s="128"/>
      <c r="DT210" s="128"/>
      <c r="DU210" s="128"/>
      <c r="DV210" s="128"/>
      <c r="DW210" s="128"/>
      <c r="DX210" s="128"/>
      <c r="DY210" s="128"/>
      <c r="DZ210" s="128"/>
      <c r="EA210" s="128"/>
      <c r="EB210" s="128"/>
      <c r="EC210" s="128"/>
      <c r="ED210" s="128"/>
      <c r="EE210" s="128"/>
      <c r="EF210" s="128"/>
      <c r="EG210" s="128"/>
      <c r="EH210" s="128"/>
      <c r="EI210" s="128"/>
      <c r="EJ210" s="128"/>
      <c r="EK210" s="128"/>
      <c r="EL210" s="128"/>
      <c r="EM210" s="128"/>
      <c r="EN210" s="128"/>
      <c r="EO210" s="128"/>
      <c r="EP210" s="128"/>
      <c r="EQ210" s="128"/>
      <c r="ER210" s="128"/>
      <c r="ES210" s="128"/>
      <c r="ET210" s="128"/>
      <c r="EU210" s="128"/>
      <c r="EV210" s="128"/>
      <c r="EW210" s="128"/>
      <c r="EX210" s="128"/>
      <c r="EY210" s="128"/>
      <c r="EZ210" s="128"/>
      <c r="FA210" s="128"/>
      <c r="FB210" s="128"/>
      <c r="FC210" s="128"/>
      <c r="FD210" s="128"/>
      <c r="FE210" s="128"/>
      <c r="FF210" s="128"/>
      <c r="FG210" s="128"/>
      <c r="FH210" s="128"/>
      <c r="FI210" s="128"/>
      <c r="FJ210" s="128"/>
      <c r="FK210" s="128"/>
      <c r="FL210" s="128"/>
      <c r="FM210" s="128"/>
      <c r="FN210" s="128"/>
      <c r="FO210" s="128"/>
      <c r="FP210" s="128"/>
      <c r="FQ210" s="128"/>
      <c r="FR210" s="128"/>
      <c r="FS210" s="128"/>
      <c r="FT210" s="128"/>
      <c r="FU210" s="128"/>
      <c r="FV210" s="128"/>
      <c r="FW210" s="128"/>
      <c r="FX210" s="128"/>
      <c r="FY210" s="128"/>
      <c r="FZ210" s="128"/>
      <c r="GA210" s="128"/>
      <c r="GB210" s="128"/>
      <c r="GC210" s="128"/>
      <c r="GD210" s="128"/>
      <c r="GE210" s="128"/>
      <c r="GF210" s="128"/>
      <c r="GG210" s="128"/>
      <c r="GH210" s="128"/>
      <c r="GI210" s="128"/>
      <c r="GJ210" s="128"/>
      <c r="GK210" s="128"/>
      <c r="GL210" s="128"/>
      <c r="GM210" s="128"/>
      <c r="GN210" s="128"/>
      <c r="GO210" s="128"/>
      <c r="GP210" s="128"/>
      <c r="GQ210" s="128"/>
      <c r="GR210" s="128"/>
      <c r="GS210" s="128"/>
      <c r="GT210" s="128"/>
      <c r="GU210" s="128"/>
      <c r="GV210" s="128"/>
      <c r="GW210" s="128"/>
    </row>
    <row r="211" spans="7:205" ht="20.100000000000001" customHeight="1">
      <c r="G211" s="126"/>
      <c r="H211" s="126"/>
      <c r="I211" s="126"/>
      <c r="J211" s="126"/>
      <c r="K211" s="126"/>
      <c r="L211" s="126"/>
      <c r="M211" s="126"/>
      <c r="N211" s="126"/>
      <c r="O211" s="126"/>
      <c r="P211" s="126"/>
      <c r="Q211" s="126"/>
      <c r="R211" s="126"/>
      <c r="S211" s="126"/>
      <c r="T211" s="126"/>
      <c r="U211" s="126"/>
      <c r="V211" s="126"/>
      <c r="W211" s="126"/>
      <c r="X211" s="126"/>
      <c r="Y211" s="126"/>
      <c r="Z211" s="126"/>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8"/>
      <c r="CY211" s="128"/>
      <c r="CZ211" s="128"/>
      <c r="DA211" s="128"/>
      <c r="DB211" s="128"/>
      <c r="DC211" s="128"/>
      <c r="DD211" s="128"/>
      <c r="DE211" s="128"/>
      <c r="DF211" s="128"/>
      <c r="DG211" s="128"/>
      <c r="DH211" s="128"/>
      <c r="DI211" s="128"/>
      <c r="DJ211" s="128"/>
      <c r="DK211" s="128"/>
      <c r="DL211" s="128"/>
      <c r="DM211" s="128"/>
      <c r="DN211" s="128"/>
      <c r="DO211" s="128"/>
      <c r="DP211" s="128"/>
      <c r="DQ211" s="128"/>
      <c r="DR211" s="128"/>
      <c r="DS211" s="128"/>
      <c r="DT211" s="128"/>
      <c r="DU211" s="128"/>
      <c r="DV211" s="128"/>
      <c r="DW211" s="128"/>
      <c r="DX211" s="128"/>
      <c r="DY211" s="128"/>
      <c r="DZ211" s="128"/>
      <c r="EA211" s="128"/>
      <c r="EB211" s="128"/>
      <c r="EC211" s="128"/>
      <c r="ED211" s="128"/>
      <c r="EE211" s="128"/>
      <c r="EF211" s="128"/>
      <c r="EG211" s="128"/>
      <c r="EH211" s="128"/>
      <c r="EI211" s="128"/>
      <c r="EJ211" s="128"/>
      <c r="EK211" s="128"/>
      <c r="EL211" s="128"/>
      <c r="EM211" s="128"/>
      <c r="EN211" s="128"/>
      <c r="EO211" s="128"/>
      <c r="EP211" s="128"/>
      <c r="EQ211" s="128"/>
      <c r="ER211" s="128"/>
      <c r="ES211" s="128"/>
      <c r="ET211" s="128"/>
      <c r="EU211" s="128"/>
      <c r="EV211" s="128"/>
      <c r="EW211" s="128"/>
      <c r="EX211" s="128"/>
      <c r="EY211" s="128"/>
      <c r="EZ211" s="128"/>
      <c r="FA211" s="128"/>
      <c r="FB211" s="128"/>
      <c r="FC211" s="128"/>
      <c r="FD211" s="128"/>
      <c r="FE211" s="128"/>
      <c r="FF211" s="128"/>
      <c r="FG211" s="128"/>
      <c r="FH211" s="128"/>
      <c r="FI211" s="128"/>
      <c r="FJ211" s="128"/>
      <c r="FK211" s="128"/>
      <c r="FL211" s="128"/>
      <c r="FM211" s="128"/>
      <c r="FN211" s="128"/>
      <c r="FO211" s="128"/>
      <c r="FP211" s="128"/>
      <c r="FQ211" s="128"/>
      <c r="FR211" s="128"/>
      <c r="FS211" s="128"/>
      <c r="FT211" s="128"/>
      <c r="FU211" s="128"/>
      <c r="FV211" s="128"/>
      <c r="FW211" s="128"/>
      <c r="FX211" s="128"/>
      <c r="FY211" s="128"/>
      <c r="FZ211" s="128"/>
      <c r="GA211" s="128"/>
      <c r="GB211" s="128"/>
      <c r="GC211" s="128"/>
      <c r="GD211" s="128"/>
      <c r="GE211" s="128"/>
      <c r="GF211" s="128"/>
      <c r="GG211" s="128"/>
      <c r="GH211" s="128"/>
      <c r="GI211" s="128"/>
      <c r="GJ211" s="128"/>
      <c r="GK211" s="128"/>
      <c r="GL211" s="128"/>
      <c r="GM211" s="128"/>
      <c r="GN211" s="128"/>
      <c r="GO211" s="128"/>
      <c r="GP211" s="128"/>
      <c r="GQ211" s="128"/>
      <c r="GR211" s="128"/>
      <c r="GS211" s="128"/>
      <c r="GT211" s="128"/>
      <c r="GU211" s="128"/>
      <c r="GV211" s="128"/>
      <c r="GW211" s="128"/>
    </row>
    <row r="212" spans="7:205" ht="20.100000000000001" customHeight="1">
      <c r="G212" s="126"/>
      <c r="H212" s="126"/>
      <c r="I212" s="126"/>
      <c r="J212" s="126"/>
      <c r="K212" s="126"/>
      <c r="L212" s="126"/>
      <c r="M212" s="126"/>
      <c r="N212" s="126"/>
      <c r="O212" s="126"/>
      <c r="P212" s="126"/>
      <c r="Q212" s="126"/>
      <c r="R212" s="126"/>
      <c r="S212" s="126"/>
      <c r="T212" s="126"/>
      <c r="U212" s="126"/>
      <c r="V212" s="126"/>
      <c r="W212" s="126"/>
      <c r="X212" s="126"/>
      <c r="Y212" s="126"/>
      <c r="Z212" s="126"/>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c r="CU212" s="128"/>
      <c r="CV212" s="128"/>
      <c r="CW212" s="128"/>
      <c r="CX212" s="128"/>
      <c r="CY212" s="128"/>
      <c r="CZ212" s="128"/>
      <c r="DA212" s="128"/>
      <c r="DB212" s="128"/>
      <c r="DC212" s="128"/>
      <c r="DD212" s="128"/>
      <c r="DE212" s="128"/>
      <c r="DF212" s="128"/>
      <c r="DG212" s="128"/>
      <c r="DH212" s="128"/>
      <c r="DI212" s="128"/>
      <c r="DJ212" s="128"/>
      <c r="DK212" s="128"/>
      <c r="DL212" s="128"/>
      <c r="DM212" s="128"/>
      <c r="DN212" s="128"/>
      <c r="DO212" s="128"/>
      <c r="DP212" s="128"/>
      <c r="DQ212" s="128"/>
      <c r="DR212" s="128"/>
      <c r="DS212" s="128"/>
      <c r="DT212" s="128"/>
      <c r="DU212" s="128"/>
      <c r="DV212" s="128"/>
      <c r="DW212" s="128"/>
      <c r="DX212" s="128"/>
      <c r="DY212" s="128"/>
      <c r="DZ212" s="128"/>
      <c r="EA212" s="128"/>
      <c r="EB212" s="128"/>
      <c r="EC212" s="128"/>
      <c r="ED212" s="128"/>
      <c r="EE212" s="128"/>
      <c r="EF212" s="128"/>
      <c r="EG212" s="128"/>
      <c r="EH212" s="128"/>
      <c r="EI212" s="128"/>
      <c r="EJ212" s="128"/>
      <c r="EK212" s="128"/>
      <c r="EL212" s="128"/>
      <c r="EM212" s="128"/>
      <c r="EN212" s="128"/>
      <c r="EO212" s="128"/>
      <c r="EP212" s="128"/>
      <c r="EQ212" s="128"/>
      <c r="ER212" s="128"/>
      <c r="ES212" s="128"/>
      <c r="ET212" s="128"/>
      <c r="EU212" s="128"/>
      <c r="EV212" s="128"/>
      <c r="EW212" s="128"/>
      <c r="EX212" s="128"/>
      <c r="EY212" s="128"/>
      <c r="EZ212" s="128"/>
      <c r="FA212" s="128"/>
      <c r="FB212" s="128"/>
      <c r="FC212" s="128"/>
      <c r="FD212" s="128"/>
      <c r="FE212" s="128"/>
      <c r="FF212" s="128"/>
      <c r="FG212" s="128"/>
      <c r="FH212" s="128"/>
      <c r="FI212" s="128"/>
      <c r="FJ212" s="128"/>
      <c r="FK212" s="128"/>
      <c r="FL212" s="128"/>
      <c r="FM212" s="128"/>
      <c r="FN212" s="128"/>
      <c r="FO212" s="128"/>
      <c r="FP212" s="128"/>
      <c r="FQ212" s="128"/>
      <c r="FR212" s="128"/>
      <c r="FS212" s="128"/>
      <c r="FT212" s="128"/>
      <c r="FU212" s="128"/>
      <c r="FV212" s="128"/>
      <c r="FW212" s="128"/>
      <c r="FX212" s="128"/>
      <c r="FY212" s="128"/>
      <c r="FZ212" s="128"/>
      <c r="GA212" s="128"/>
      <c r="GB212" s="128"/>
      <c r="GC212" s="128"/>
      <c r="GD212" s="128"/>
      <c r="GE212" s="128"/>
      <c r="GF212" s="128"/>
      <c r="GG212" s="128"/>
      <c r="GH212" s="128"/>
      <c r="GI212" s="128"/>
      <c r="GJ212" s="128"/>
      <c r="GK212" s="128"/>
      <c r="GL212" s="128"/>
      <c r="GM212" s="128"/>
      <c r="GN212" s="128"/>
      <c r="GO212" s="128"/>
      <c r="GP212" s="128"/>
      <c r="GQ212" s="128"/>
      <c r="GR212" s="128"/>
      <c r="GS212" s="128"/>
      <c r="GT212" s="128"/>
      <c r="GU212" s="128"/>
      <c r="GV212" s="128"/>
      <c r="GW212" s="128"/>
    </row>
    <row r="213" spans="7:205" ht="20.100000000000001" customHeight="1">
      <c r="G213" s="126"/>
      <c r="H213" s="126"/>
      <c r="I213" s="126"/>
      <c r="J213" s="126"/>
      <c r="K213" s="126"/>
      <c r="L213" s="126"/>
      <c r="M213" s="126"/>
      <c r="N213" s="126"/>
      <c r="O213" s="126"/>
      <c r="P213" s="126"/>
      <c r="Q213" s="126"/>
      <c r="R213" s="126"/>
      <c r="S213" s="126"/>
      <c r="T213" s="126"/>
      <c r="U213" s="126"/>
      <c r="V213" s="126"/>
      <c r="W213" s="126"/>
      <c r="X213" s="126"/>
      <c r="Y213" s="126"/>
      <c r="Z213" s="126"/>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8"/>
      <c r="CW213" s="128"/>
      <c r="CX213" s="128"/>
      <c r="CY213" s="128"/>
      <c r="CZ213" s="128"/>
      <c r="DA213" s="128"/>
      <c r="DB213" s="128"/>
      <c r="DC213" s="128"/>
      <c r="DD213" s="128"/>
      <c r="DE213" s="128"/>
      <c r="DF213" s="128"/>
      <c r="DG213" s="128"/>
      <c r="DH213" s="128"/>
      <c r="DI213" s="128"/>
      <c r="DJ213" s="128"/>
      <c r="DK213" s="128"/>
      <c r="DL213" s="128"/>
      <c r="DM213" s="128"/>
      <c r="DN213" s="128"/>
      <c r="DO213" s="128"/>
      <c r="DP213" s="128"/>
      <c r="DQ213" s="128"/>
      <c r="DR213" s="128"/>
      <c r="DS213" s="128"/>
      <c r="DT213" s="128"/>
      <c r="DU213" s="128"/>
      <c r="DV213" s="128"/>
      <c r="DW213" s="128"/>
      <c r="DX213" s="128"/>
      <c r="DY213" s="128"/>
      <c r="DZ213" s="128"/>
      <c r="EA213" s="128"/>
      <c r="EB213" s="128"/>
      <c r="EC213" s="128"/>
      <c r="ED213" s="128"/>
      <c r="EE213" s="128"/>
      <c r="EF213" s="128"/>
      <c r="EG213" s="128"/>
      <c r="EH213" s="128"/>
      <c r="EI213" s="128"/>
      <c r="EJ213" s="128"/>
      <c r="EK213" s="128"/>
      <c r="EL213" s="128"/>
      <c r="EM213" s="128"/>
      <c r="EN213" s="128"/>
      <c r="EO213" s="128"/>
      <c r="EP213" s="128"/>
      <c r="EQ213" s="128"/>
      <c r="ER213" s="128"/>
      <c r="ES213" s="128"/>
      <c r="ET213" s="128"/>
      <c r="EU213" s="128"/>
      <c r="EV213" s="128"/>
      <c r="EW213" s="128"/>
      <c r="EX213" s="128"/>
      <c r="EY213" s="128"/>
      <c r="EZ213" s="128"/>
      <c r="FA213" s="128"/>
      <c r="FB213" s="128"/>
      <c r="FC213" s="128"/>
      <c r="FD213" s="128"/>
      <c r="FE213" s="128"/>
      <c r="FF213" s="128"/>
      <c r="FG213" s="128"/>
      <c r="FH213" s="128"/>
      <c r="FI213" s="128"/>
      <c r="FJ213" s="128"/>
      <c r="FK213" s="128"/>
      <c r="FL213" s="128"/>
      <c r="FM213" s="128"/>
      <c r="FN213" s="128"/>
      <c r="FO213" s="128"/>
      <c r="FP213" s="128"/>
      <c r="FQ213" s="128"/>
      <c r="FR213" s="128"/>
      <c r="FS213" s="128"/>
      <c r="FT213" s="128"/>
      <c r="FU213" s="128"/>
      <c r="FV213" s="128"/>
      <c r="FW213" s="128"/>
      <c r="FX213" s="128"/>
      <c r="FY213" s="128"/>
      <c r="FZ213" s="128"/>
      <c r="GA213" s="128"/>
      <c r="GB213" s="128"/>
      <c r="GC213" s="128"/>
      <c r="GD213" s="128"/>
      <c r="GE213" s="128"/>
      <c r="GF213" s="128"/>
      <c r="GG213" s="128"/>
      <c r="GH213" s="128"/>
      <c r="GI213" s="128"/>
      <c r="GJ213" s="128"/>
      <c r="GK213" s="128"/>
      <c r="GL213" s="128"/>
      <c r="GM213" s="128"/>
      <c r="GN213" s="128"/>
      <c r="GO213" s="128"/>
      <c r="GP213" s="128"/>
      <c r="GQ213" s="128"/>
      <c r="GR213" s="128"/>
      <c r="GS213" s="128"/>
      <c r="GT213" s="128"/>
      <c r="GU213" s="128"/>
      <c r="GV213" s="128"/>
      <c r="GW213" s="128"/>
    </row>
    <row r="214" spans="7:205" ht="20.100000000000001" customHeight="1">
      <c r="G214" s="126"/>
      <c r="H214" s="126"/>
      <c r="I214" s="126"/>
      <c r="J214" s="126"/>
      <c r="K214" s="126"/>
      <c r="L214" s="126"/>
      <c r="M214" s="126"/>
      <c r="N214" s="126"/>
      <c r="O214" s="126"/>
      <c r="P214" s="126"/>
      <c r="Q214" s="126"/>
      <c r="R214" s="126"/>
      <c r="S214" s="126"/>
      <c r="T214" s="126"/>
      <c r="U214" s="126"/>
      <c r="V214" s="126"/>
      <c r="W214" s="126"/>
      <c r="X214" s="126"/>
      <c r="Y214" s="126"/>
      <c r="Z214" s="126"/>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c r="DK214" s="128"/>
      <c r="DL214" s="128"/>
      <c r="DM214" s="128"/>
      <c r="DN214" s="128"/>
      <c r="DO214" s="128"/>
      <c r="DP214" s="128"/>
      <c r="DQ214" s="128"/>
      <c r="DR214" s="128"/>
      <c r="DS214" s="128"/>
      <c r="DT214" s="128"/>
      <c r="DU214" s="128"/>
      <c r="DV214" s="128"/>
      <c r="DW214" s="128"/>
      <c r="DX214" s="128"/>
      <c r="DY214" s="128"/>
      <c r="DZ214" s="128"/>
      <c r="EA214" s="128"/>
      <c r="EB214" s="128"/>
      <c r="EC214" s="128"/>
      <c r="ED214" s="128"/>
      <c r="EE214" s="128"/>
      <c r="EF214" s="128"/>
      <c r="EG214" s="128"/>
      <c r="EH214" s="128"/>
      <c r="EI214" s="128"/>
      <c r="EJ214" s="128"/>
      <c r="EK214" s="128"/>
      <c r="EL214" s="128"/>
      <c r="EM214" s="128"/>
      <c r="EN214" s="128"/>
      <c r="EO214" s="128"/>
      <c r="EP214" s="128"/>
      <c r="EQ214" s="128"/>
      <c r="ER214" s="128"/>
      <c r="ES214" s="128"/>
      <c r="ET214" s="128"/>
      <c r="EU214" s="128"/>
      <c r="EV214" s="128"/>
      <c r="EW214" s="128"/>
      <c r="EX214" s="128"/>
      <c r="EY214" s="128"/>
      <c r="EZ214" s="128"/>
      <c r="FA214" s="128"/>
      <c r="FB214" s="128"/>
      <c r="FC214" s="128"/>
      <c r="FD214" s="128"/>
      <c r="FE214" s="128"/>
      <c r="FF214" s="128"/>
      <c r="FG214" s="128"/>
      <c r="FH214" s="128"/>
      <c r="FI214" s="128"/>
      <c r="FJ214" s="128"/>
      <c r="FK214" s="128"/>
      <c r="FL214" s="128"/>
      <c r="FM214" s="128"/>
      <c r="FN214" s="128"/>
      <c r="FO214" s="128"/>
      <c r="FP214" s="128"/>
      <c r="FQ214" s="128"/>
      <c r="FR214" s="128"/>
      <c r="FS214" s="128"/>
      <c r="FT214" s="128"/>
      <c r="FU214" s="128"/>
      <c r="FV214" s="128"/>
      <c r="FW214" s="128"/>
      <c r="FX214" s="128"/>
      <c r="FY214" s="128"/>
      <c r="FZ214" s="128"/>
      <c r="GA214" s="128"/>
      <c r="GB214" s="128"/>
      <c r="GC214" s="128"/>
      <c r="GD214" s="128"/>
      <c r="GE214" s="128"/>
      <c r="GF214" s="128"/>
      <c r="GG214" s="128"/>
      <c r="GH214" s="128"/>
      <c r="GI214" s="128"/>
      <c r="GJ214" s="128"/>
      <c r="GK214" s="128"/>
      <c r="GL214" s="128"/>
      <c r="GM214" s="128"/>
      <c r="GN214" s="128"/>
      <c r="GO214" s="128"/>
      <c r="GP214" s="128"/>
      <c r="GQ214" s="128"/>
      <c r="GR214" s="128"/>
      <c r="GS214" s="128"/>
      <c r="GT214" s="128"/>
      <c r="GU214" s="128"/>
      <c r="GV214" s="128"/>
      <c r="GW214" s="128"/>
    </row>
    <row r="215" spans="7:205" ht="20.100000000000001" customHeight="1">
      <c r="G215" s="126"/>
      <c r="H215" s="126"/>
      <c r="I215" s="126"/>
      <c r="J215" s="126"/>
      <c r="K215" s="126"/>
      <c r="L215" s="126"/>
      <c r="M215" s="126"/>
      <c r="N215" s="126"/>
      <c r="O215" s="126"/>
      <c r="P215" s="126"/>
      <c r="Q215" s="126"/>
      <c r="R215" s="126"/>
      <c r="S215" s="126"/>
      <c r="T215" s="126"/>
      <c r="U215" s="126"/>
      <c r="V215" s="126"/>
      <c r="W215" s="126"/>
      <c r="X215" s="126"/>
      <c r="Y215" s="126"/>
      <c r="Z215" s="126"/>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c r="FY215" s="128"/>
      <c r="FZ215" s="128"/>
      <c r="GA215" s="128"/>
      <c r="GB215" s="128"/>
      <c r="GC215" s="128"/>
      <c r="GD215" s="128"/>
      <c r="GE215" s="128"/>
      <c r="GF215" s="128"/>
      <c r="GG215" s="128"/>
      <c r="GH215" s="128"/>
      <c r="GI215" s="128"/>
      <c r="GJ215" s="128"/>
      <c r="GK215" s="128"/>
      <c r="GL215" s="128"/>
      <c r="GM215" s="128"/>
      <c r="GN215" s="128"/>
      <c r="GO215" s="128"/>
      <c r="GP215" s="128"/>
      <c r="GQ215" s="128"/>
      <c r="GR215" s="128"/>
      <c r="GS215" s="128"/>
      <c r="GT215" s="128"/>
      <c r="GU215" s="128"/>
      <c r="GV215" s="128"/>
      <c r="GW215" s="128"/>
    </row>
    <row r="216" spans="7:205" ht="20.100000000000001" customHeight="1">
      <c r="G216" s="126"/>
      <c r="H216" s="126"/>
      <c r="I216" s="126"/>
      <c r="J216" s="126"/>
      <c r="K216" s="126"/>
      <c r="L216" s="126"/>
      <c r="M216" s="126"/>
      <c r="N216" s="126"/>
      <c r="O216" s="126"/>
      <c r="P216" s="126"/>
      <c r="Q216" s="126"/>
      <c r="R216" s="126"/>
      <c r="S216" s="126"/>
      <c r="T216" s="126"/>
      <c r="U216" s="126"/>
      <c r="V216" s="126"/>
      <c r="W216" s="126"/>
      <c r="X216" s="126"/>
      <c r="Y216" s="126"/>
      <c r="Z216" s="126"/>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c r="FY216" s="128"/>
      <c r="FZ216" s="128"/>
      <c r="GA216" s="128"/>
      <c r="GB216" s="128"/>
      <c r="GC216" s="128"/>
      <c r="GD216" s="128"/>
      <c r="GE216" s="128"/>
      <c r="GF216" s="128"/>
      <c r="GG216" s="128"/>
      <c r="GH216" s="128"/>
      <c r="GI216" s="128"/>
      <c r="GJ216" s="128"/>
      <c r="GK216" s="128"/>
      <c r="GL216" s="128"/>
      <c r="GM216" s="128"/>
      <c r="GN216" s="128"/>
      <c r="GO216" s="128"/>
      <c r="GP216" s="128"/>
      <c r="GQ216" s="128"/>
      <c r="GR216" s="128"/>
      <c r="GS216" s="128"/>
      <c r="GT216" s="128"/>
      <c r="GU216" s="128"/>
      <c r="GV216" s="128"/>
      <c r="GW216" s="128"/>
    </row>
    <row r="217" spans="7:205" ht="20.100000000000001" customHeight="1">
      <c r="G217" s="126"/>
      <c r="H217" s="126"/>
      <c r="I217" s="126"/>
      <c r="J217" s="126"/>
      <c r="K217" s="126"/>
      <c r="L217" s="126"/>
      <c r="M217" s="126"/>
      <c r="N217" s="126"/>
      <c r="O217" s="126"/>
      <c r="P217" s="126"/>
      <c r="Q217" s="126"/>
      <c r="R217" s="126"/>
      <c r="S217" s="126"/>
      <c r="T217" s="126"/>
      <c r="U217" s="126"/>
      <c r="V217" s="126"/>
      <c r="W217" s="126"/>
      <c r="X217" s="126"/>
      <c r="Y217" s="126"/>
      <c r="Z217" s="126"/>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c r="FY217" s="128"/>
      <c r="FZ217" s="128"/>
      <c r="GA217" s="128"/>
      <c r="GB217" s="128"/>
      <c r="GC217" s="128"/>
      <c r="GD217" s="128"/>
      <c r="GE217" s="128"/>
      <c r="GF217" s="128"/>
      <c r="GG217" s="128"/>
      <c r="GH217" s="128"/>
      <c r="GI217" s="128"/>
      <c r="GJ217" s="128"/>
      <c r="GK217" s="128"/>
      <c r="GL217" s="128"/>
      <c r="GM217" s="128"/>
      <c r="GN217" s="128"/>
      <c r="GO217" s="128"/>
      <c r="GP217" s="128"/>
      <c r="GQ217" s="128"/>
      <c r="GR217" s="128"/>
      <c r="GS217" s="128"/>
      <c r="GT217" s="128"/>
      <c r="GU217" s="128"/>
      <c r="GV217" s="128"/>
      <c r="GW217" s="128"/>
    </row>
    <row r="218" spans="7:205" ht="20.100000000000001" customHeight="1">
      <c r="G218" s="126"/>
      <c r="H218" s="126"/>
      <c r="I218" s="126"/>
      <c r="J218" s="126"/>
      <c r="K218" s="126"/>
      <c r="L218" s="126"/>
      <c r="M218" s="126"/>
      <c r="N218" s="126"/>
      <c r="O218" s="126"/>
      <c r="P218" s="126"/>
      <c r="Q218" s="126"/>
      <c r="R218" s="126"/>
      <c r="S218" s="126"/>
      <c r="T218" s="126"/>
      <c r="U218" s="126"/>
      <c r="V218" s="126"/>
      <c r="W218" s="126"/>
      <c r="X218" s="126"/>
      <c r="Y218" s="126"/>
      <c r="Z218" s="126"/>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128"/>
      <c r="FF218" s="128"/>
      <c r="FG218" s="128"/>
      <c r="FH218" s="128"/>
      <c r="FI218" s="128"/>
      <c r="FJ218" s="128"/>
      <c r="FK218" s="128"/>
      <c r="FL218" s="128"/>
      <c r="FM218" s="128"/>
      <c r="FN218" s="128"/>
      <c r="FO218" s="128"/>
      <c r="FP218" s="128"/>
      <c r="FQ218" s="128"/>
      <c r="FR218" s="128"/>
      <c r="FS218" s="128"/>
      <c r="FT218" s="128"/>
      <c r="FU218" s="128"/>
      <c r="FV218" s="128"/>
      <c r="FW218" s="128"/>
      <c r="FX218" s="128"/>
      <c r="FY218" s="128"/>
      <c r="FZ218" s="128"/>
      <c r="GA218" s="128"/>
      <c r="GB218" s="128"/>
      <c r="GC218" s="128"/>
      <c r="GD218" s="128"/>
      <c r="GE218" s="128"/>
      <c r="GF218" s="128"/>
      <c r="GG218" s="128"/>
      <c r="GH218" s="128"/>
      <c r="GI218" s="128"/>
      <c r="GJ218" s="128"/>
      <c r="GK218" s="128"/>
      <c r="GL218" s="128"/>
      <c r="GM218" s="128"/>
      <c r="GN218" s="128"/>
      <c r="GO218" s="128"/>
      <c r="GP218" s="128"/>
      <c r="GQ218" s="128"/>
      <c r="GR218" s="128"/>
      <c r="GS218" s="128"/>
      <c r="GT218" s="128"/>
      <c r="GU218" s="128"/>
      <c r="GV218" s="128"/>
      <c r="GW218" s="128"/>
    </row>
    <row r="219" spans="7:205" ht="20.100000000000001" customHeight="1">
      <c r="G219" s="126"/>
      <c r="H219" s="126"/>
      <c r="I219" s="126"/>
      <c r="J219" s="126"/>
      <c r="K219" s="126"/>
      <c r="L219" s="126"/>
      <c r="M219" s="126"/>
      <c r="N219" s="126"/>
      <c r="O219" s="126"/>
      <c r="P219" s="126"/>
      <c r="Q219" s="126"/>
      <c r="R219" s="126"/>
      <c r="S219" s="126"/>
      <c r="T219" s="126"/>
      <c r="U219" s="126"/>
      <c r="V219" s="126"/>
      <c r="W219" s="126"/>
      <c r="X219" s="126"/>
      <c r="Y219" s="126"/>
      <c r="Z219" s="126"/>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c r="FY219" s="128"/>
      <c r="FZ219" s="128"/>
      <c r="GA219" s="128"/>
      <c r="GB219" s="128"/>
      <c r="GC219" s="128"/>
      <c r="GD219" s="128"/>
      <c r="GE219" s="128"/>
      <c r="GF219" s="128"/>
      <c r="GG219" s="128"/>
      <c r="GH219" s="128"/>
      <c r="GI219" s="128"/>
      <c r="GJ219" s="128"/>
      <c r="GK219" s="128"/>
      <c r="GL219" s="128"/>
      <c r="GM219" s="128"/>
      <c r="GN219" s="128"/>
      <c r="GO219" s="128"/>
      <c r="GP219" s="128"/>
      <c r="GQ219" s="128"/>
      <c r="GR219" s="128"/>
      <c r="GS219" s="128"/>
      <c r="GT219" s="128"/>
      <c r="GU219" s="128"/>
      <c r="GV219" s="128"/>
      <c r="GW219" s="128"/>
    </row>
  </sheetData>
  <sheetProtection algorithmName="SHA-512" hashValue="dJYmg3Zef2HYV20KhjgOrDCktA3U8+0F6obeBp15gXZuQ+EnwyABuqgBU+R7wTwHZoUkE3ikcItztuvSvg91Kw==" saltValue="yZFTX2mPWcK7bftWEP9P7Q==" spinCount="100000" sheet="1" objects="1" scenarios="1"/>
  <mergeCells count="3">
    <mergeCell ref="B2:F2"/>
    <mergeCell ref="B4:F4"/>
    <mergeCell ref="B21:E22"/>
  </mergeCells>
  <hyperlinks>
    <hyperlink ref="B18" location="'1FRB'!A1" tooltip="Calculez-le vous-même !" display="} Cliquez ici" xr:uid="{B37B431F-9584-45B6-B502-3C7A77900938}"/>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858A-129B-4F4C-BB84-6F92B886F738}">
  <sheetPr codeName="Blad4">
    <tabColor theme="9" tint="0.79998168889431442"/>
    <pageSetUpPr autoPageBreaks="0" fitToPage="1"/>
  </sheetPr>
  <dimension ref="A1:N41"/>
  <sheetViews>
    <sheetView showGridLines="0" showRowColHeaders="0" zoomScaleNormal="100" workbookViewId="0"/>
  </sheetViews>
  <sheetFormatPr defaultColWidth="9.140625" defaultRowHeight="15.95" customHeight="1"/>
  <cols>
    <col min="1" max="1" width="5.7109375" style="8" customWidth="1"/>
    <col min="2" max="2" width="30.28515625" style="8" customWidth="1"/>
    <col min="3" max="3" width="18.7109375" style="8" customWidth="1"/>
    <col min="4" max="4" width="21.42578125" style="8" customWidth="1"/>
    <col min="5" max="5" width="18.140625" style="8" customWidth="1"/>
    <col min="6" max="7" width="21.5703125" style="8" customWidth="1"/>
    <col min="8" max="8" width="5.7109375" style="8" customWidth="1"/>
    <col min="9" max="27" width="5.7109375" style="9" customWidth="1"/>
    <col min="28" max="16384" width="9.140625" style="9"/>
  </cols>
  <sheetData>
    <row r="1" spans="2:14" ht="15.95" customHeight="1" thickBot="1"/>
    <row r="2" spans="2:14" ht="30" customHeight="1" thickBot="1">
      <c r="B2" s="221" t="s">
        <v>265</v>
      </c>
      <c r="C2" s="221"/>
      <c r="D2" s="221"/>
      <c r="E2" s="221"/>
      <c r="F2" s="221"/>
      <c r="G2" s="221"/>
      <c r="I2" s="1" t="s">
        <v>0</v>
      </c>
      <c r="J2" s="2" t="s">
        <v>1</v>
      </c>
      <c r="K2" s="3" t="s">
        <v>2</v>
      </c>
      <c r="L2" s="3" t="s">
        <v>3</v>
      </c>
    </row>
    <row r="3" spans="2:14" ht="15.95" customHeight="1">
      <c r="G3" s="62"/>
      <c r="I3" s="63"/>
      <c r="J3" s="63"/>
      <c r="K3" s="63"/>
      <c r="L3" s="63"/>
    </row>
    <row r="4" spans="2:14" ht="15.95" customHeight="1">
      <c r="B4" s="177" t="s">
        <v>176</v>
      </c>
      <c r="C4" s="16"/>
      <c r="D4" s="5"/>
      <c r="E4" s="5"/>
      <c r="F4" s="5"/>
      <c r="I4" s="64"/>
      <c r="J4" s="64"/>
      <c r="K4" s="64"/>
      <c r="L4" s="64"/>
      <c r="M4" s="12"/>
      <c r="N4" s="12"/>
    </row>
    <row r="5" spans="2:14" ht="15.95" hidden="1" customHeight="1">
      <c r="B5" s="177"/>
      <c r="C5" s="16"/>
      <c r="D5" s="5"/>
      <c r="E5" s="5"/>
      <c r="F5" s="5"/>
      <c r="I5" s="64"/>
      <c r="J5" s="64"/>
      <c r="K5" s="64"/>
      <c r="L5" s="64"/>
      <c r="M5" s="12"/>
      <c r="N5" s="12"/>
    </row>
    <row r="6" spans="2:14" ht="15.95" customHeight="1">
      <c r="B6" s="10" t="s">
        <v>178</v>
      </c>
      <c r="C6" s="10"/>
      <c r="D6" s="5"/>
      <c r="E6" s="5"/>
      <c r="F6" s="5"/>
      <c r="I6" s="64"/>
      <c r="J6" s="64"/>
      <c r="K6" s="64"/>
      <c r="L6" s="64"/>
      <c r="M6" s="12"/>
      <c r="N6" s="12"/>
    </row>
    <row r="7" spans="2:14" ht="15.95" customHeight="1">
      <c r="B7" s="4"/>
      <c r="C7" s="4"/>
      <c r="D7" s="5"/>
      <c r="E7" s="5"/>
      <c r="F7" s="5"/>
      <c r="I7" s="64"/>
      <c r="J7" s="64"/>
      <c r="K7" s="64"/>
      <c r="L7" s="64"/>
      <c r="M7" s="12"/>
      <c r="N7" s="12"/>
    </row>
    <row r="8" spans="2:14" ht="15.95" customHeight="1">
      <c r="B8" s="10" t="s">
        <v>234</v>
      </c>
      <c r="C8" s="10"/>
      <c r="D8" s="5"/>
      <c r="E8" s="5"/>
      <c r="F8" s="5"/>
      <c r="G8" s="191"/>
      <c r="I8" s="64"/>
      <c r="J8" s="64"/>
      <c r="K8" s="64"/>
      <c r="L8" s="64"/>
      <c r="M8" s="12"/>
      <c r="N8" s="12"/>
    </row>
    <row r="9" spans="2:14" ht="15.95" customHeight="1">
      <c r="B9" s="10" t="s">
        <v>242</v>
      </c>
      <c r="C9" s="10"/>
      <c r="D9" s="28"/>
      <c r="E9" s="28"/>
      <c r="F9" s="28"/>
      <c r="G9" s="191">
        <v>0</v>
      </c>
      <c r="I9" s="81" t="s">
        <v>1</v>
      </c>
      <c r="J9" s="64"/>
      <c r="K9" s="64"/>
      <c r="L9" s="64"/>
      <c r="M9" s="12"/>
      <c r="N9" s="12"/>
    </row>
    <row r="10" spans="2:14" ht="15.95" customHeight="1">
      <c r="B10" s="10" t="s">
        <v>179</v>
      </c>
      <c r="C10" s="10"/>
      <c r="D10" s="10"/>
      <c r="E10" s="10"/>
      <c r="F10" s="10"/>
      <c r="G10" s="178">
        <v>0</v>
      </c>
      <c r="I10" s="81" t="s">
        <v>1</v>
      </c>
      <c r="J10" s="64"/>
      <c r="K10" s="64"/>
      <c r="L10" s="64"/>
      <c r="M10" s="12"/>
      <c r="N10" s="12"/>
    </row>
    <row r="11" spans="2:14" ht="15.95" customHeight="1">
      <c r="B11" s="10" t="s">
        <v>269</v>
      </c>
      <c r="C11" s="10"/>
      <c r="D11" s="10"/>
      <c r="E11" s="10"/>
      <c r="F11" s="10"/>
      <c r="G11" s="192">
        <v>43831</v>
      </c>
      <c r="I11" s="64"/>
      <c r="J11" s="64"/>
      <c r="K11" s="64"/>
      <c r="L11" s="64"/>
      <c r="M11" s="12"/>
      <c r="N11" s="12"/>
    </row>
    <row r="12" spans="2:14" ht="15.95" customHeight="1">
      <c r="B12" s="10" t="s">
        <v>235</v>
      </c>
      <c r="C12" s="10"/>
      <c r="D12" s="10"/>
      <c r="E12" s="10"/>
      <c r="F12" s="10"/>
      <c r="G12" s="192">
        <v>44197</v>
      </c>
      <c r="I12" s="64"/>
      <c r="J12" s="64"/>
      <c r="K12" s="64"/>
      <c r="L12" s="64"/>
      <c r="M12" s="12"/>
      <c r="N12" s="12"/>
    </row>
    <row r="13" spans="2:14" ht="15.95" customHeight="1">
      <c r="B13" s="10" t="s">
        <v>236</v>
      </c>
      <c r="C13" s="10"/>
      <c r="D13" s="10"/>
      <c r="E13" s="10"/>
      <c r="F13" s="10"/>
      <c r="G13" s="192"/>
      <c r="I13" s="64"/>
      <c r="J13" s="64"/>
      <c r="K13" s="64"/>
      <c r="L13" s="64"/>
      <c r="M13" s="12"/>
      <c r="N13" s="12"/>
    </row>
    <row r="14" spans="2:14" ht="15.95" customHeight="1">
      <c r="B14" s="10" t="s">
        <v>252</v>
      </c>
      <c r="C14" s="10"/>
      <c r="D14" s="10"/>
      <c r="E14" s="10"/>
      <c r="F14" s="10"/>
      <c r="G14" s="178"/>
      <c r="I14" s="64"/>
      <c r="J14" s="64"/>
      <c r="K14" s="64"/>
      <c r="L14" s="64"/>
      <c r="M14" s="12"/>
      <c r="N14" s="12"/>
    </row>
    <row r="15" spans="2:14" ht="15.95" customHeight="1">
      <c r="B15" s="10"/>
      <c r="C15" s="10"/>
      <c r="D15" s="9"/>
      <c r="E15" s="9"/>
      <c r="F15" s="9"/>
      <c r="G15" s="10"/>
      <c r="I15" s="64"/>
      <c r="J15" s="64"/>
      <c r="K15" s="64"/>
      <c r="L15" s="64"/>
      <c r="M15" s="12"/>
      <c r="N15" s="12"/>
    </row>
    <row r="16" spans="2:14" ht="15.95" customHeight="1">
      <c r="B16" s="177" t="s">
        <v>180</v>
      </c>
      <c r="C16" s="16"/>
      <c r="D16" s="61"/>
      <c r="E16" s="61"/>
      <c r="F16" s="61"/>
      <c r="G16" s="61"/>
      <c r="I16" s="64"/>
      <c r="J16" s="64"/>
      <c r="K16" s="64"/>
      <c r="L16" s="64"/>
      <c r="M16" s="12"/>
      <c r="N16" s="12"/>
    </row>
    <row r="17" spans="2:14" ht="15.95" customHeight="1">
      <c r="B17" s="10" t="s">
        <v>237</v>
      </c>
      <c r="C17" s="10"/>
      <c r="D17" s="61"/>
      <c r="E17" s="61"/>
      <c r="F17" s="61"/>
      <c r="G17" s="72">
        <f>+calcFRB!P23</f>
        <v>0.04</v>
      </c>
      <c r="I17" s="65"/>
      <c r="J17" s="66" t="b">
        <v>0</v>
      </c>
      <c r="K17" s="67"/>
      <c r="L17" s="67"/>
      <c r="M17" s="12"/>
      <c r="N17" s="12"/>
    </row>
    <row r="18" spans="2:14" ht="15.95" customHeight="1">
      <c r="B18" s="10" t="s">
        <v>253</v>
      </c>
      <c r="C18" s="10"/>
      <c r="D18" s="61"/>
      <c r="E18" s="61"/>
      <c r="F18" s="61"/>
      <c r="G18" s="89">
        <f>MAX(calcFRB!N23,+G10*G17*0.857142857142857)</f>
        <v>1600</v>
      </c>
      <c r="I18" s="66" t="b">
        <v>1</v>
      </c>
      <c r="J18" s="67"/>
      <c r="K18" s="68"/>
      <c r="L18" s="67"/>
      <c r="M18" s="12"/>
      <c r="N18" s="12"/>
    </row>
    <row r="19" spans="2:14" ht="15.95" customHeight="1">
      <c r="B19" s="10"/>
      <c r="C19" s="10"/>
      <c r="D19" s="87"/>
      <c r="E19" s="87"/>
      <c r="F19" s="87"/>
      <c r="G19" s="180" t="str">
        <f>IF(G18=calcFRB!N23,"Le minimum est applicable","")</f>
        <v>Le minimum est applicable</v>
      </c>
      <c r="I19" s="69"/>
      <c r="J19" s="67"/>
      <c r="K19" s="67"/>
      <c r="L19" s="67"/>
      <c r="M19" s="12"/>
      <c r="N19" s="12"/>
    </row>
    <row r="20" spans="2:14" ht="15.95" customHeight="1">
      <c r="B20" s="177" t="s">
        <v>181</v>
      </c>
      <c r="C20" s="16"/>
      <c r="D20" s="9"/>
      <c r="E20" s="9"/>
      <c r="F20" s="9"/>
      <c r="G20" s="9"/>
      <c r="I20" s="69"/>
      <c r="J20" s="67"/>
      <c r="K20" s="67"/>
      <c r="L20" s="67"/>
      <c r="M20" s="12"/>
      <c r="N20" s="12"/>
    </row>
    <row r="21" spans="2:14" ht="15.95" customHeight="1">
      <c r="B21" s="74" t="s">
        <v>182</v>
      </c>
      <c r="C21" s="74" t="s">
        <v>183</v>
      </c>
      <c r="D21" s="74" t="s">
        <v>184</v>
      </c>
      <c r="E21" s="74" t="s">
        <v>250</v>
      </c>
      <c r="F21" s="74" t="s">
        <v>251</v>
      </c>
      <c r="G21" s="74" t="s">
        <v>185</v>
      </c>
      <c r="I21" s="69"/>
      <c r="J21" s="67"/>
      <c r="K21" s="67"/>
      <c r="L21" s="67"/>
      <c r="M21" s="12"/>
      <c r="N21" s="12"/>
    </row>
    <row r="22" spans="2:14" ht="15.95" customHeight="1">
      <c r="B22" s="75" t="s">
        <v>186</v>
      </c>
      <c r="C22" s="76">
        <f>+calcFRB!G31</f>
        <v>31</v>
      </c>
      <c r="D22" s="77">
        <f>IF(C22=0,"",+calcFRB!M31)</f>
        <v>0.76</v>
      </c>
      <c r="E22" s="90">
        <f>+G22+F22</f>
        <v>135.51912568306011</v>
      </c>
      <c r="F22" s="90">
        <f>+calcFRB!N31</f>
        <v>0</v>
      </c>
      <c r="G22" s="90">
        <f>+calcFRB!O31</f>
        <v>135.51912568306011</v>
      </c>
      <c r="I22" s="69"/>
      <c r="J22" s="67"/>
      <c r="K22" s="67"/>
      <c r="L22" s="67"/>
      <c r="M22" s="12"/>
      <c r="N22" s="12"/>
    </row>
    <row r="23" spans="2:14" ht="15.95" customHeight="1">
      <c r="B23" s="75" t="s">
        <v>187</v>
      </c>
      <c r="C23" s="76">
        <f>+calcFRB!G32</f>
        <v>29</v>
      </c>
      <c r="D23" s="77">
        <f>IF(C23=0,"",+calcFRB!M32)</f>
        <v>0.76</v>
      </c>
      <c r="E23" s="90">
        <f t="shared" ref="E23:E33" si="0">+G23+F23</f>
        <v>126.77595628415301</v>
      </c>
      <c r="F23" s="90">
        <f>+calcFRB!N32</f>
        <v>0</v>
      </c>
      <c r="G23" s="90">
        <f>+calcFRB!O32</f>
        <v>126.77595628415301</v>
      </c>
      <c r="I23" s="69"/>
      <c r="J23" s="67"/>
      <c r="K23" s="67"/>
      <c r="L23" s="67"/>
      <c r="M23" s="12"/>
      <c r="N23" s="12"/>
    </row>
    <row r="24" spans="2:14" ht="15.95" customHeight="1">
      <c r="B24" s="75" t="s">
        <v>188</v>
      </c>
      <c r="C24" s="76">
        <f>+calcFRB!G33</f>
        <v>31</v>
      </c>
      <c r="D24" s="77">
        <f>IF(C24=0,"",+calcFRB!M33)</f>
        <v>0.76</v>
      </c>
      <c r="E24" s="90">
        <f t="shared" si="0"/>
        <v>135.51912568306011</v>
      </c>
      <c r="F24" s="90">
        <f>+calcFRB!N33</f>
        <v>0</v>
      </c>
      <c r="G24" s="90">
        <f>+calcFRB!O33</f>
        <v>135.51912568306011</v>
      </c>
      <c r="I24" s="69"/>
      <c r="J24" s="69"/>
      <c r="K24" s="69"/>
      <c r="L24" s="69"/>
      <c r="M24" s="12"/>
      <c r="N24" s="12"/>
    </row>
    <row r="25" spans="2:14" ht="15.95" customHeight="1">
      <c r="B25" s="75" t="s">
        <v>189</v>
      </c>
      <c r="C25" s="76">
        <f>+calcFRB!G34</f>
        <v>30</v>
      </c>
      <c r="D25" s="77">
        <f>IF(C25=0,"",+calcFRB!M34)</f>
        <v>0.76</v>
      </c>
      <c r="E25" s="90">
        <f t="shared" si="0"/>
        <v>131.14754098360655</v>
      </c>
      <c r="F25" s="90">
        <f>+calcFRB!N34</f>
        <v>0</v>
      </c>
      <c r="G25" s="90">
        <f>+calcFRB!O34</f>
        <v>131.14754098360655</v>
      </c>
      <c r="H25" s="10"/>
      <c r="I25" s="69"/>
      <c r="J25" s="69"/>
      <c r="K25" s="69"/>
      <c r="L25" s="69"/>
      <c r="M25" s="12"/>
      <c r="N25" s="12"/>
    </row>
    <row r="26" spans="2:14" ht="15.95" customHeight="1">
      <c r="B26" s="75" t="s">
        <v>238</v>
      </c>
      <c r="C26" s="76">
        <f>+calcFRB!G35</f>
        <v>31</v>
      </c>
      <c r="D26" s="77">
        <f>IF(C26=0,"",+calcFRB!M35)</f>
        <v>0.76</v>
      </c>
      <c r="E26" s="90">
        <f t="shared" si="0"/>
        <v>135.51912568306011</v>
      </c>
      <c r="F26" s="90">
        <f>+calcFRB!N35</f>
        <v>0</v>
      </c>
      <c r="G26" s="90">
        <f>+calcFRB!O35</f>
        <v>135.51912568306011</v>
      </c>
      <c r="H26" s="10"/>
      <c r="I26" s="69"/>
      <c r="J26" s="69"/>
      <c r="K26" s="69"/>
      <c r="L26" s="69"/>
      <c r="M26" s="12"/>
      <c r="N26" s="12"/>
    </row>
    <row r="27" spans="2:14" ht="15.95" customHeight="1">
      <c r="B27" s="75" t="s">
        <v>190</v>
      </c>
      <c r="C27" s="76">
        <f>+calcFRB!G36</f>
        <v>30</v>
      </c>
      <c r="D27" s="77">
        <f>IF(C27=0,"",+calcFRB!M36)</f>
        <v>0.76</v>
      </c>
      <c r="E27" s="90">
        <f t="shared" si="0"/>
        <v>131.14754098360655</v>
      </c>
      <c r="F27" s="90">
        <f>+calcFRB!N36</f>
        <v>0</v>
      </c>
      <c r="G27" s="90">
        <f>+calcFRB!O36</f>
        <v>131.14754098360655</v>
      </c>
      <c r="H27" s="10"/>
      <c r="I27" s="69"/>
      <c r="J27" s="69"/>
      <c r="K27" s="69"/>
      <c r="L27" s="69"/>
      <c r="M27" s="12"/>
      <c r="N27" s="12"/>
    </row>
    <row r="28" spans="2:14" ht="15.95" customHeight="1">
      <c r="B28" s="75" t="s">
        <v>191</v>
      </c>
      <c r="C28" s="76">
        <f>+calcFRB!G37</f>
        <v>31</v>
      </c>
      <c r="D28" s="77">
        <f>IF(C28=0,"",+calcFRB!M37)</f>
        <v>0.76</v>
      </c>
      <c r="E28" s="90">
        <f t="shared" si="0"/>
        <v>135.51912568306011</v>
      </c>
      <c r="F28" s="90">
        <f>+calcFRB!N37</f>
        <v>0</v>
      </c>
      <c r="G28" s="90">
        <f>+calcFRB!O37</f>
        <v>135.51912568306011</v>
      </c>
      <c r="H28" s="10"/>
      <c r="I28" s="69"/>
      <c r="J28" s="69"/>
      <c r="K28" s="69"/>
      <c r="L28" s="69"/>
      <c r="M28" s="12"/>
      <c r="N28" s="12"/>
    </row>
    <row r="29" spans="2:14" ht="15.95" customHeight="1">
      <c r="B29" s="75" t="s">
        <v>192</v>
      </c>
      <c r="C29" s="76">
        <f>+calcFRB!G38</f>
        <v>31</v>
      </c>
      <c r="D29" s="77">
        <f>IF(C29=0,"",+calcFRB!M38)</f>
        <v>0.76</v>
      </c>
      <c r="E29" s="90">
        <f t="shared" si="0"/>
        <v>135.51912568306011</v>
      </c>
      <c r="F29" s="90">
        <f>+calcFRB!N38</f>
        <v>0</v>
      </c>
      <c r="G29" s="90">
        <f>+calcFRB!O38</f>
        <v>135.51912568306011</v>
      </c>
      <c r="I29" s="70"/>
      <c r="J29" s="70"/>
      <c r="K29" s="70"/>
      <c r="L29" s="71"/>
      <c r="M29" s="12"/>
      <c r="N29" s="12"/>
    </row>
    <row r="30" spans="2:14" ht="15.95" customHeight="1">
      <c r="B30" s="75" t="s">
        <v>193</v>
      </c>
      <c r="C30" s="76">
        <f>+calcFRB!G39</f>
        <v>30</v>
      </c>
      <c r="D30" s="77">
        <f>IF(C30=0,"",+calcFRB!M39)</f>
        <v>0.76</v>
      </c>
      <c r="E30" s="90">
        <f t="shared" si="0"/>
        <v>131.14754098360655</v>
      </c>
      <c r="F30" s="90">
        <f>+calcFRB!N39</f>
        <v>0</v>
      </c>
      <c r="G30" s="90">
        <f>+calcFRB!O39</f>
        <v>131.14754098360655</v>
      </c>
      <c r="I30" s="70"/>
      <c r="J30" s="70"/>
      <c r="K30" s="70"/>
      <c r="L30" s="71"/>
      <c r="M30" s="12"/>
      <c r="N30" s="12"/>
    </row>
    <row r="31" spans="2:14" ht="15.95" customHeight="1">
      <c r="B31" s="75" t="s">
        <v>194</v>
      </c>
      <c r="C31" s="76">
        <f>+calcFRB!G40</f>
        <v>31</v>
      </c>
      <c r="D31" s="77">
        <f>IF(C31=0,"",+calcFRB!M40)</f>
        <v>0.76</v>
      </c>
      <c r="E31" s="90">
        <f t="shared" si="0"/>
        <v>135.51912568306011</v>
      </c>
      <c r="F31" s="90">
        <f>+calcFRB!N40</f>
        <v>0</v>
      </c>
      <c r="G31" s="90">
        <f>+calcFRB!O40</f>
        <v>135.51912568306011</v>
      </c>
      <c r="I31" s="70"/>
      <c r="J31" s="70"/>
      <c r="K31" s="70"/>
      <c r="L31" s="71"/>
    </row>
    <row r="32" spans="2:14" ht="15.95" customHeight="1">
      <c r="B32" s="75" t="s">
        <v>195</v>
      </c>
      <c r="C32" s="76">
        <f>+calcFRB!G41</f>
        <v>30</v>
      </c>
      <c r="D32" s="77">
        <f>IF(C32=0,"",+calcFRB!M41)</f>
        <v>0.76</v>
      </c>
      <c r="E32" s="90">
        <f t="shared" si="0"/>
        <v>131.14754098360655</v>
      </c>
      <c r="F32" s="90">
        <f>+calcFRB!N41</f>
        <v>0</v>
      </c>
      <c r="G32" s="90">
        <f>+calcFRB!O41</f>
        <v>131.14754098360655</v>
      </c>
      <c r="I32" s="70"/>
      <c r="J32" s="70"/>
      <c r="K32" s="70"/>
      <c r="L32" s="71"/>
    </row>
    <row r="33" spans="1:12" ht="15.95" customHeight="1">
      <c r="B33" s="75" t="s">
        <v>196</v>
      </c>
      <c r="C33" s="76">
        <f>+calcFRB!G42</f>
        <v>31</v>
      </c>
      <c r="D33" s="77">
        <f>IF(C33=0,"",+calcFRB!M42)</f>
        <v>0.76</v>
      </c>
      <c r="E33" s="90">
        <f t="shared" si="0"/>
        <v>135.51912568306011</v>
      </c>
      <c r="F33" s="90">
        <f>+calcFRB!N42</f>
        <v>0</v>
      </c>
      <c r="G33" s="90">
        <f>+calcFRB!O42</f>
        <v>135.51912568306011</v>
      </c>
      <c r="I33" s="70"/>
      <c r="J33" s="70"/>
      <c r="K33" s="70"/>
      <c r="L33" s="71"/>
    </row>
    <row r="34" spans="1:12" ht="15.95" customHeight="1">
      <c r="B34" s="78" t="s">
        <v>197</v>
      </c>
      <c r="C34" s="79">
        <f>SUM(C22:C33)</f>
        <v>366</v>
      </c>
      <c r="D34" s="80"/>
      <c r="E34" s="91">
        <f t="shared" ref="E34:F34" si="1">SUM(E22:E33)</f>
        <v>1600</v>
      </c>
      <c r="F34" s="91">
        <f t="shared" si="1"/>
        <v>0</v>
      </c>
      <c r="G34" s="91">
        <f>SUM(G22:G33)</f>
        <v>1600</v>
      </c>
      <c r="I34" s="70"/>
      <c r="J34" s="70"/>
      <c r="K34" s="70"/>
      <c r="L34" s="71"/>
    </row>
    <row r="35" spans="1:12" ht="15.95" customHeight="1">
      <c r="B35" s="10"/>
      <c r="C35" s="10"/>
      <c r="D35" s="14"/>
      <c r="E35" s="14"/>
      <c r="F35" s="14"/>
      <c r="G35" s="14"/>
      <c r="I35" s="70"/>
      <c r="J35" s="70"/>
      <c r="K35" s="70"/>
      <c r="L35" s="71"/>
    </row>
    <row r="36" spans="1:12" ht="15.95" customHeight="1">
      <c r="B36" s="177" t="s">
        <v>198</v>
      </c>
      <c r="C36" s="16"/>
      <c r="D36" s="10"/>
      <c r="E36" s="10"/>
      <c r="F36" s="10"/>
      <c r="G36" s="11">
        <f>+calcFRB!E23</f>
        <v>2024</v>
      </c>
      <c r="I36" s="70"/>
      <c r="J36" s="70"/>
      <c r="K36" s="70"/>
      <c r="L36" s="71"/>
    </row>
    <row r="37" spans="1:12" ht="15.95" customHeight="1">
      <c r="B37" s="10" t="s">
        <v>239</v>
      </c>
      <c r="C37" s="10"/>
      <c r="G37" s="174">
        <f>+G34</f>
        <v>1600</v>
      </c>
      <c r="I37" s="70"/>
      <c r="J37" s="70"/>
      <c r="K37" s="70"/>
      <c r="L37" s="71"/>
    </row>
    <row r="38" spans="1:12" ht="15.95" customHeight="1">
      <c r="B38" s="10" t="s">
        <v>240</v>
      </c>
      <c r="C38" s="10"/>
      <c r="D38" s="10"/>
      <c r="E38" s="10"/>
      <c r="F38" s="175" t="str">
        <f>"(sur "&amp;TEXT($E$34,"#.###,00")&amp;")"</f>
        <v>(sur 1.600,00)</v>
      </c>
      <c r="G38" s="174">
        <f>+E34*0.4</f>
        <v>640</v>
      </c>
      <c r="I38" s="70"/>
      <c r="J38" s="70"/>
      <c r="K38" s="70"/>
      <c r="L38" s="71"/>
    </row>
    <row r="39" spans="1:12" ht="15.95" customHeight="1">
      <c r="B39" s="10" t="s">
        <v>241</v>
      </c>
      <c r="C39" s="10"/>
      <c r="D39" s="10"/>
      <c r="E39" s="10"/>
      <c r="F39" s="175" t="str">
        <f>"(sur "&amp;TEXT($E$34,"#.###,00")&amp;")"</f>
        <v>(sur 1.600,00)</v>
      </c>
      <c r="G39" s="174">
        <f>+E34*0.17</f>
        <v>272</v>
      </c>
      <c r="I39" s="70"/>
      <c r="J39" s="70"/>
      <c r="K39" s="70"/>
      <c r="L39" s="71"/>
    </row>
    <row r="40" spans="1:12" ht="15.95" customHeight="1">
      <c r="B40" s="10"/>
      <c r="C40" s="10"/>
      <c r="D40" s="10"/>
      <c r="E40" s="10"/>
      <c r="F40" s="10"/>
      <c r="G40" s="10"/>
      <c r="I40" s="70"/>
      <c r="J40" s="70"/>
      <c r="K40" s="70"/>
      <c r="L40" s="71"/>
    </row>
    <row r="41" spans="1:12" ht="15.95" customHeight="1">
      <c r="A41" s="71"/>
      <c r="B41" s="71"/>
      <c r="C41" s="71"/>
      <c r="D41" s="71"/>
      <c r="E41" s="71"/>
      <c r="F41" s="71"/>
      <c r="G41" s="71"/>
      <c r="H41" s="71"/>
      <c r="I41" s="71"/>
      <c r="J41" s="71"/>
      <c r="K41" s="71"/>
      <c r="L41" s="71"/>
    </row>
  </sheetData>
  <sheetProtection algorithmName="SHA-512" hashValue="giOBC3ikkh2UR9UmXTcZgwR/yPThKN1iNhdnvc60xPMLV12ULVdl53v80FVRNe9OlFxfkY4Gpv1ZooRWJm+vmw==" saltValue="xBR0ye0fG8pitfz59m3Upw==" spinCount="100000" sheet="1" objects="1" scenarios="1"/>
  <mergeCells count="1">
    <mergeCell ref="B2:G2"/>
  </mergeCells>
  <hyperlinks>
    <hyperlink ref="I2" location="'Home FR B'!A1" tooltip="Home" display="Ç" xr:uid="{ED2D795F-A0D7-4A21-81C6-D2E7040377B4}"/>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0" r:id="rId4"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3BB0-1A39-4EC4-8A44-C4CF7286A94F}">
  <sheetPr codeName="Sheet11">
    <tabColor theme="9" tint="0.79998168889431442"/>
  </sheetPr>
  <dimension ref="A1:AD47"/>
  <sheetViews>
    <sheetView showGridLines="0" showRowColHeaders="0" workbookViewId="0"/>
  </sheetViews>
  <sheetFormatPr defaultRowHeight="12"/>
  <cols>
    <col min="1" max="1" width="9.140625" style="32"/>
    <col min="2" max="2" width="3.85546875" style="39" customWidth="1"/>
    <col min="3" max="3" width="2.7109375" style="32" bestFit="1" customWidth="1"/>
    <col min="4" max="4" width="24.7109375" style="32" bestFit="1" customWidth="1"/>
    <col min="5" max="5" width="11.5703125" style="32" bestFit="1" customWidth="1"/>
    <col min="6" max="6" width="10" style="32" customWidth="1"/>
    <col min="7" max="7" width="17.28515625" style="32" bestFit="1" customWidth="1"/>
    <col min="8" max="8" width="11.28515625" style="32" customWidth="1"/>
    <col min="9" max="9" width="9.5703125" style="32" bestFit="1" customWidth="1"/>
    <col min="10" max="10" width="11.42578125" style="32" customWidth="1"/>
    <col min="11" max="11" width="7.5703125" style="32" bestFit="1" customWidth="1"/>
    <col min="12" max="13" width="9" style="32" customWidth="1"/>
    <col min="14" max="14" width="15.5703125" style="32" bestFit="1" customWidth="1"/>
    <col min="15" max="15" width="8" style="32" customWidth="1"/>
    <col min="16" max="16" width="7.5703125" style="32" bestFit="1" customWidth="1"/>
    <col min="17" max="20" width="9" style="32" bestFit="1" customWidth="1"/>
    <col min="21" max="21" width="5.5703125" style="32" bestFit="1" customWidth="1"/>
    <col min="22" max="22" width="6.140625" style="32" bestFit="1" customWidth="1"/>
    <col min="23" max="23" width="6" style="32" bestFit="1" customWidth="1"/>
    <col min="24" max="24" width="11.5703125" style="32" bestFit="1" customWidth="1"/>
    <col min="25" max="25" width="7.140625" style="32" bestFit="1" customWidth="1"/>
    <col min="26" max="26" width="7.5703125" style="32" bestFit="1" customWidth="1"/>
    <col min="27" max="27" width="11.28515625" style="32" bestFit="1" customWidth="1"/>
    <col min="28" max="28" width="7.140625" style="32" bestFit="1" customWidth="1"/>
    <col min="29" max="29" width="7.5703125" style="32" bestFit="1" customWidth="1"/>
    <col min="30" max="30" width="10.42578125" style="32" bestFit="1" customWidth="1"/>
    <col min="31" max="31" width="1.85546875" style="32" bestFit="1" customWidth="1"/>
    <col min="32" max="16384" width="9.140625" style="32"/>
  </cols>
  <sheetData>
    <row r="1" spans="1:8">
      <c r="A1" s="184" t="str" cm="1">
        <f t="array" aca="1" ref="A1:E1" ca="1">IF(TODAY()&gt;DTM+365,"Cet outil de calcul est peut-être obsolète. Téléchargez la version la plus récente",'Home FR B'!B4:F4)</f>
        <v>Avantage de toute nature voiture</v>
      </c>
      <c r="B1" s="39">
        <f ca="1"/>
        <v>0</v>
      </c>
      <c r="C1" s="32">
        <f ca="1"/>
        <v>0</v>
      </c>
      <c r="D1" s="32">
        <f ca="1"/>
        <v>0</v>
      </c>
      <c r="E1" s="32">
        <f ca="1"/>
        <v>0</v>
      </c>
    </row>
    <row r="3" spans="1:8">
      <c r="D3" s="32" t="s">
        <v>57</v>
      </c>
      <c r="E3" s="32">
        <f>+E23</f>
        <v>2024</v>
      </c>
      <c r="G3" s="199">
        <f>IF(YEAR('1FRB'!G11)=E3,'1FRB'!G11,EOMONTH('1FRB'!G11,-1)+1)</f>
        <v>43831</v>
      </c>
      <c r="H3" s="38">
        <f>DATE(E3+1,1,1)</f>
        <v>45658</v>
      </c>
    </row>
    <row r="4" spans="1:8">
      <c r="D4" s="196" t="s">
        <v>58</v>
      </c>
      <c r="E4" s="197">
        <f>+'1FRB'!G12</f>
        <v>44197</v>
      </c>
      <c r="G4" s="38"/>
      <c r="H4" s="38"/>
    </row>
    <row r="5" spans="1:8">
      <c r="D5" s="196" t="s">
        <v>268</v>
      </c>
      <c r="E5" s="197">
        <f>DATE(G5,G6,G7)</f>
        <v>43831</v>
      </c>
      <c r="G5" s="196">
        <f>YEAR(G3)</f>
        <v>2020</v>
      </c>
    </row>
    <row r="6" spans="1:8">
      <c r="D6" s="32" t="s">
        <v>59</v>
      </c>
      <c r="E6" s="32">
        <f>+'1FRB'!G9</f>
        <v>0</v>
      </c>
      <c r="G6" s="196">
        <f>MONTH(G3)</f>
        <v>1</v>
      </c>
    </row>
    <row r="7" spans="1:8">
      <c r="D7" s="32" t="s">
        <v>60</v>
      </c>
      <c r="E7" s="32">
        <f>+'1FRB'!G10</f>
        <v>0</v>
      </c>
      <c r="G7" s="198">
        <f>DAY(G3)</f>
        <v>1</v>
      </c>
    </row>
    <row r="8" spans="1:8">
      <c r="D8" s="32" t="s">
        <v>61</v>
      </c>
      <c r="E8" s="193">
        <f>IF('1FRB'!G13&gt;0,'1FRB'!G13-1,calcFRB!H3)</f>
        <v>45658</v>
      </c>
    </row>
    <row r="10" spans="1:8">
      <c r="B10" s="194">
        <v>7</v>
      </c>
      <c r="C10" s="33">
        <v>1</v>
      </c>
      <c r="D10" s="34" t="s">
        <v>4</v>
      </c>
    </row>
    <row r="11" spans="1:8">
      <c r="C11" s="33">
        <v>2</v>
      </c>
      <c r="D11" s="34" t="s">
        <v>45</v>
      </c>
    </row>
    <row r="12" spans="1:8">
      <c r="C12" s="33">
        <v>3</v>
      </c>
      <c r="D12" s="34" t="s">
        <v>46</v>
      </c>
    </row>
    <row r="13" spans="1:8">
      <c r="C13" s="33">
        <v>4</v>
      </c>
      <c r="D13" s="34" t="s">
        <v>199</v>
      </c>
    </row>
    <row r="14" spans="1:8" ht="12" customHeight="1">
      <c r="C14" s="33">
        <v>5</v>
      </c>
      <c r="D14" s="34" t="s">
        <v>200</v>
      </c>
    </row>
    <row r="15" spans="1:8">
      <c r="C15" s="33">
        <v>6</v>
      </c>
      <c r="D15" s="34" t="s">
        <v>201</v>
      </c>
    </row>
    <row r="16" spans="1:8">
      <c r="C16" s="33">
        <v>7</v>
      </c>
      <c r="D16" s="34" t="s">
        <v>202</v>
      </c>
    </row>
    <row r="17" spans="2:30">
      <c r="C17" s="33">
        <v>8</v>
      </c>
      <c r="D17" s="34" t="s">
        <v>23</v>
      </c>
    </row>
    <row r="18" spans="2:30">
      <c r="C18" s="33">
        <v>9</v>
      </c>
      <c r="D18" s="34" t="s">
        <v>203</v>
      </c>
    </row>
    <row r="19" spans="2:30">
      <c r="C19" s="33">
        <v>10</v>
      </c>
      <c r="D19" s="34" t="s">
        <v>204</v>
      </c>
    </row>
    <row r="21" spans="2:30">
      <c r="J21" s="37" t="s">
        <v>27</v>
      </c>
      <c r="K21" s="37" t="s">
        <v>26</v>
      </c>
      <c r="L21" s="37" t="s">
        <v>27</v>
      </c>
      <c r="M21" s="37" t="s">
        <v>26</v>
      </c>
    </row>
    <row r="22" spans="2:30" ht="13.5">
      <c r="B22" s="194">
        <v>1</v>
      </c>
      <c r="D22" s="32" t="s">
        <v>70</v>
      </c>
      <c r="E22" s="33" t="s">
        <v>30</v>
      </c>
      <c r="F22" s="33" t="s">
        <v>51</v>
      </c>
      <c r="G22" s="33" t="s">
        <v>31</v>
      </c>
      <c r="H22" s="33" t="s">
        <v>42</v>
      </c>
      <c r="I22" s="33" t="s">
        <v>43</v>
      </c>
      <c r="J22" s="215" t="s">
        <v>34</v>
      </c>
      <c r="K22" s="215"/>
      <c r="L22" s="215" t="s">
        <v>83</v>
      </c>
      <c r="M22" s="215"/>
      <c r="N22" s="33" t="s">
        <v>44</v>
      </c>
      <c r="O22" s="33" t="s">
        <v>35</v>
      </c>
      <c r="P22" s="33" t="s">
        <v>76</v>
      </c>
      <c r="Q22" s="32" t="s">
        <v>64</v>
      </c>
      <c r="R22" s="32" t="s">
        <v>55</v>
      </c>
      <c r="S22" s="32" t="s">
        <v>65</v>
      </c>
      <c r="T22" s="32" t="s">
        <v>66</v>
      </c>
      <c r="U22" s="32" t="s">
        <v>56</v>
      </c>
      <c r="V22" s="32" t="s">
        <v>53</v>
      </c>
      <c r="W22" s="32" t="s">
        <v>67</v>
      </c>
      <c r="X22" s="32" t="s">
        <v>68</v>
      </c>
      <c r="Y22" s="32" t="s">
        <v>69</v>
      </c>
      <c r="Z22" s="32" t="s">
        <v>62</v>
      </c>
      <c r="AA22" s="32" t="s">
        <v>52</v>
      </c>
      <c r="AB22" s="32" t="s">
        <v>63</v>
      </c>
      <c r="AC22" s="32" t="s">
        <v>62</v>
      </c>
      <c r="AD22" s="32" t="s">
        <v>52</v>
      </c>
    </row>
    <row r="23" spans="2:30">
      <c r="D23" s="59" cm="1">
        <f t="array" ref="D23">INDEX(D24:D27,$B$22)</f>
        <v>1216</v>
      </c>
      <c r="E23" s="47" cm="1">
        <f t="array" ref="E23">INDEX(E24:E27,$B$22)</f>
        <v>2024</v>
      </c>
      <c r="F23" s="48" cm="1">
        <f t="array" ref="F23">INDEX(F24:F27,$B$22)</f>
        <v>5.5E-2</v>
      </c>
      <c r="G23" s="49" cm="1">
        <f t="array" ref="G23">INDEX(G24:G27,$B$22)</f>
        <v>1E-3</v>
      </c>
      <c r="H23" s="50" cm="1">
        <f t="array" ref="H23">INDEX(H24:H27,$B$22)</f>
        <v>0.04</v>
      </c>
      <c r="I23" s="50" cm="1">
        <f t="array" ref="I23">INDEX(I24:I27,$B$22)</f>
        <v>0.18</v>
      </c>
      <c r="J23" s="47" cm="1">
        <f t="array" ref="J23">INDEX(J24:J27,$B$22)</f>
        <v>78</v>
      </c>
      <c r="K23" s="47" cm="1">
        <f t="array" ref="K23">INDEX(K24:K27,$B$22)</f>
        <v>65</v>
      </c>
      <c r="L23" s="47" cm="1">
        <f t="array" ref="L23">INDEX(L24:L27,$B$22)</f>
        <v>205</v>
      </c>
      <c r="M23" s="47" cm="1">
        <f t="array" ref="M23">INDEX(M24:M27,$B$22)</f>
        <v>195</v>
      </c>
      <c r="N23" s="51" cm="1">
        <f t="array" ref="N23">INDEX(N24:N27,$B$22)</f>
        <v>1600</v>
      </c>
      <c r="O23" s="51" cm="1">
        <f t="array" ref="O23">INDEX(O24:O27,$B$22)</f>
        <v>1600</v>
      </c>
      <c r="P23" s="49" cm="1">
        <f t="array" ref="P23">INDEX(P24:P27,$B$22)</f>
        <v>0.04</v>
      </c>
      <c r="Q23" s="52" cm="1">
        <f t="array" ref="Q23">INDEX(Q24:Q27,$B$22)</f>
        <v>1600</v>
      </c>
      <c r="R23" s="53" cm="1">
        <f t="array" ref="R23">INDEX(R24:R27,$B$22)</f>
        <v>45292</v>
      </c>
      <c r="S23" s="53" cm="1">
        <f t="array" ref="S23">INDEX(S24:S27,$B$22)</f>
        <v>45292</v>
      </c>
      <c r="T23" s="53" cm="1">
        <f t="array" ref="T23">INDEX(T24:T27,$B$22)</f>
        <v>45657</v>
      </c>
      <c r="U23" s="54" cm="1">
        <f t="array" ref="U23">INDEX(U24:U27,$B$22)</f>
        <v>366</v>
      </c>
      <c r="V23" s="55" cm="1">
        <f t="array" ref="V23">INDEX(V24:V27,$B$22)</f>
        <v>366</v>
      </c>
      <c r="W23" s="54" cm="1">
        <f t="array" ref="W23">INDEX(W24:W27,$B$22)</f>
        <v>0</v>
      </c>
      <c r="X23" s="56" cm="1">
        <f t="array" ref="X23">INDEX(X24:X27,$B$22)</f>
        <v>366</v>
      </c>
      <c r="Y23" s="57" cm="1">
        <f t="array" ref="Y23">INDEX(Y24:Y27,$B$22)</f>
        <v>3</v>
      </c>
      <c r="Z23" s="58" cm="1">
        <f t="array" ref="Z23">INDEX(Z24:Z27,$B$22)</f>
        <v>0.82000000000000006</v>
      </c>
      <c r="AA23" s="59" cm="1">
        <f t="array" ref="AA23">INDEX(AA24:AA27,$B$22)</f>
        <v>0</v>
      </c>
      <c r="AB23" s="57" cm="1">
        <f t="array" ref="AB23">INDEX(AB24:AB27,$B$22)</f>
        <v>4</v>
      </c>
      <c r="AC23" s="58" cm="1">
        <f t="array" ref="AC23">INDEX(AC24:AC27,$B$22)</f>
        <v>0.76</v>
      </c>
      <c r="AD23" s="59" cm="1">
        <f t="array" ref="AD23">INDEX(AD24:AD27,$B$22)</f>
        <v>1216</v>
      </c>
    </row>
    <row r="24" spans="2:30">
      <c r="D24" s="46">
        <f>+AD24+AA24</f>
        <v>1216</v>
      </c>
      <c r="E24" s="82">
        <v>2024</v>
      </c>
      <c r="F24" s="83">
        <v>5.5E-2</v>
      </c>
      <c r="G24" s="84">
        <v>1E-3</v>
      </c>
      <c r="H24" s="85">
        <v>0.04</v>
      </c>
      <c r="I24" s="85">
        <v>0.18</v>
      </c>
      <c r="J24" s="82">
        <v>78</v>
      </c>
      <c r="K24" s="82">
        <v>65</v>
      </c>
      <c r="L24" s="82">
        <v>205</v>
      </c>
      <c r="M24" s="82">
        <v>195</v>
      </c>
      <c r="N24" s="86">
        <v>1600</v>
      </c>
      <c r="O24" s="35">
        <f>+N24*V24/U24</f>
        <v>1600</v>
      </c>
      <c r="P24" s="60">
        <f>MIN(I24,MAX(H24,F24+($E$6-IF($B$10&lt;4,K24,J24))*G24))</f>
        <v>0.04</v>
      </c>
      <c r="Q24" s="36">
        <f>MAX(N24,MIN(I24,MAX(H24,F24+($E$6-IF($B$10&lt;4,K24,J24))*G24))*$E$7*6/7)</f>
        <v>1600</v>
      </c>
      <c r="R24" s="38">
        <f>MAX($E$5,DATE(E24,$G$6,$G$7))</f>
        <v>45292</v>
      </c>
      <c r="S24" s="38">
        <f>IF(YEAR($E$4)=E24,$E$4,DATE(E24,1,1))</f>
        <v>45292</v>
      </c>
      <c r="T24" s="38">
        <f>MIN($E$8-1,DATE(E24,12,31))</f>
        <v>45657</v>
      </c>
      <c r="U24" s="44">
        <f>_xlfn.DAYS(DATE(E24,12,31),DATE(E24,1,1))+1</f>
        <v>366</v>
      </c>
      <c r="V24" s="43">
        <f>_xlfn.DAYS(T24,S24)+1</f>
        <v>366</v>
      </c>
      <c r="W24" s="44">
        <f>MAX(0,MIN(V24,_xlfn.DAYS(R24,S24)))</f>
        <v>0</v>
      </c>
      <c r="X24" s="45">
        <f>MAX(0,_xlfn.DAYS(T24,R24)+1)</f>
        <v>366</v>
      </c>
      <c r="Y24" s="32">
        <f>MAX(0,IF(E24&lt;$G$5,0,YEARFRAC(R24,$E$5))-1)</f>
        <v>3</v>
      </c>
      <c r="Z24" s="40">
        <f>MAX(70%,100%-Y24*6%)</f>
        <v>0.82000000000000006</v>
      </c>
      <c r="AA24" s="46">
        <f>+Q24*W24/U24*Z24</f>
        <v>0</v>
      </c>
      <c r="AB24" s="32">
        <f>IF(E24&lt;$G$5,0,YEARFRAC(R24,$E$5))</f>
        <v>4</v>
      </c>
      <c r="AC24" s="40">
        <f>MAX(70%,100%-AB24*6%)</f>
        <v>0.76</v>
      </c>
      <c r="AD24" s="46">
        <f>+Q24*X24/U24*AC24</f>
        <v>1216</v>
      </c>
    </row>
    <row r="25" spans="2:30">
      <c r="D25" s="46"/>
      <c r="E25" s="82"/>
      <c r="F25" s="83"/>
      <c r="G25" s="84"/>
      <c r="H25" s="85"/>
      <c r="I25" s="85"/>
      <c r="J25" s="82"/>
      <c r="K25" s="82"/>
      <c r="L25" s="82"/>
      <c r="M25" s="82"/>
      <c r="N25" s="86"/>
      <c r="O25" s="35"/>
      <c r="P25" s="60"/>
      <c r="Q25" s="36"/>
      <c r="R25" s="38"/>
      <c r="S25" s="38">
        <f>IF(YEAR($E$4)=E25,$E$4,DATE(E25,1,1))</f>
        <v>1</v>
      </c>
      <c r="T25" s="38"/>
      <c r="U25" s="44"/>
      <c r="V25" s="43"/>
      <c r="W25" s="44"/>
      <c r="X25" s="45"/>
      <c r="Z25" s="40"/>
      <c r="AA25" s="46"/>
      <c r="AC25" s="40"/>
      <c r="AD25" s="46"/>
    </row>
    <row r="26" spans="2:30">
      <c r="D26" s="46"/>
      <c r="E26" s="82"/>
      <c r="F26" s="83"/>
      <c r="G26" s="84"/>
      <c r="H26" s="85"/>
      <c r="I26" s="85"/>
      <c r="J26" s="82"/>
      <c r="K26" s="82"/>
      <c r="L26" s="82"/>
      <c r="M26" s="82"/>
      <c r="N26" s="86"/>
      <c r="O26" s="35"/>
      <c r="P26" s="60"/>
      <c r="Q26" s="36"/>
      <c r="R26" s="38"/>
      <c r="S26" s="38">
        <f>IF(YEAR($E$4)=E26,$E$4,DATE(E26,1,1))</f>
        <v>1</v>
      </c>
      <c r="T26" s="38"/>
      <c r="U26" s="44"/>
      <c r="V26" s="43"/>
      <c r="W26" s="44"/>
      <c r="X26" s="45"/>
      <c r="Z26" s="40"/>
      <c r="AA26" s="46"/>
      <c r="AC26" s="40"/>
      <c r="AD26" s="46"/>
    </row>
    <row r="27" spans="2:30">
      <c r="D27" s="46"/>
      <c r="E27" s="82"/>
      <c r="F27" s="83"/>
      <c r="G27" s="84"/>
      <c r="H27" s="85"/>
      <c r="I27" s="85"/>
      <c r="J27" s="82"/>
      <c r="K27" s="82"/>
      <c r="L27" s="82"/>
      <c r="M27" s="82"/>
      <c r="N27" s="86"/>
      <c r="O27" s="35"/>
      <c r="P27" s="60"/>
      <c r="Q27" s="36"/>
      <c r="R27" s="38"/>
      <c r="S27" s="38">
        <f>IF(YEAR($E$4)=E27,$E$4,DATE(E27,1,1))</f>
        <v>1</v>
      </c>
      <c r="T27" s="38"/>
      <c r="U27" s="44"/>
      <c r="V27" s="43"/>
      <c r="W27" s="44"/>
      <c r="X27" s="45"/>
      <c r="Z27" s="40"/>
      <c r="AA27" s="46"/>
      <c r="AC27" s="40"/>
      <c r="AD27" s="46"/>
    </row>
    <row r="28" spans="2:30">
      <c r="U28" s="43"/>
    </row>
    <row r="30" spans="2:30">
      <c r="E30" s="32" t="s">
        <v>78</v>
      </c>
      <c r="F30" s="32" t="s">
        <v>79</v>
      </c>
      <c r="G30" s="32" t="s">
        <v>53</v>
      </c>
      <c r="H30" s="32" t="s">
        <v>67</v>
      </c>
      <c r="I30" s="32" t="s">
        <v>80</v>
      </c>
      <c r="J30" s="32" t="s">
        <v>81</v>
      </c>
      <c r="K30" s="32" t="s">
        <v>82</v>
      </c>
      <c r="L30" s="32" t="s">
        <v>90</v>
      </c>
      <c r="M30" s="32" t="s">
        <v>54</v>
      </c>
      <c r="N30" s="32" t="s">
        <v>246</v>
      </c>
      <c r="O30" s="32" t="s">
        <v>52</v>
      </c>
    </row>
    <row r="31" spans="2:30">
      <c r="D31" s="32">
        <v>1</v>
      </c>
      <c r="E31" s="197">
        <f t="shared" ref="E31:E42" si="0">MIN($E$8,MAX($E$4,DATE($E$23,D31,1)))</f>
        <v>45292</v>
      </c>
      <c r="F31" s="197">
        <f t="shared" ref="F31:F42" si="1">MAX($E$4-1,MIN($E$8-1,EOMONTH(DATE($E$23,D31,1),0)))</f>
        <v>45322</v>
      </c>
      <c r="G31" s="44">
        <f>MAX(0,_xlfn.DAYS(F31,E31)+1)</f>
        <v>31</v>
      </c>
      <c r="H31" s="73">
        <f t="shared" ref="H31:H42" si="2">MAX(0,_xlfn.DAYS(MIN($R$23-1,F31),E31)+1)</f>
        <v>0</v>
      </c>
      <c r="I31" s="73">
        <f t="shared" ref="I31:I42" si="3">MAX(0,_xlfn.DAYS(F31,MAX(E31,$R$23)-1))</f>
        <v>31</v>
      </c>
      <c r="J31" s="40">
        <f>+Z23</f>
        <v>0.82000000000000006</v>
      </c>
      <c r="K31" s="40">
        <f>+AC23</f>
        <v>0.76</v>
      </c>
      <c r="L31" s="41">
        <f t="shared" ref="L31:L42" si="4">+G31/$G$43*$O$23</f>
        <v>135.51912568306011</v>
      </c>
      <c r="M31" s="42">
        <f t="shared" ref="M31:M42" si="5">(J31*H31+I31*K31)/(H31+I31)</f>
        <v>0.76</v>
      </c>
      <c r="N31" s="32">
        <f>IF(L31=0,0,+'1FRB'!$G$14)</f>
        <v>0</v>
      </c>
      <c r="O31" s="46">
        <f>MAX(0,MAX(L31,+H31/$U$23*J31*$Q$23+I31/$U$23*K31*$Q$23)-N31)</f>
        <v>135.51912568306011</v>
      </c>
    </row>
    <row r="32" spans="2:30">
      <c r="D32" s="32">
        <v>2</v>
      </c>
      <c r="E32" s="197">
        <f t="shared" si="0"/>
        <v>45323</v>
      </c>
      <c r="F32" s="197">
        <f t="shared" si="1"/>
        <v>45351</v>
      </c>
      <c r="G32" s="44">
        <f t="shared" ref="G32:G42" si="6">MAX(0,_xlfn.DAYS(F32,E32)+1)</f>
        <v>29</v>
      </c>
      <c r="H32" s="73">
        <f t="shared" si="2"/>
        <v>0</v>
      </c>
      <c r="I32" s="73">
        <f t="shared" si="3"/>
        <v>29</v>
      </c>
      <c r="J32" s="40">
        <f>+J31</f>
        <v>0.82000000000000006</v>
      </c>
      <c r="K32" s="40">
        <f>+K31</f>
        <v>0.76</v>
      </c>
      <c r="L32" s="41">
        <f t="shared" si="4"/>
        <v>126.77595628415301</v>
      </c>
      <c r="M32" s="42">
        <f t="shared" si="5"/>
        <v>0.76</v>
      </c>
      <c r="N32" s="32">
        <f>IF(L32=0,0,+'1FRB'!$G$14)</f>
        <v>0</v>
      </c>
      <c r="O32" s="46">
        <f>MAX(0,MAX(L32,+H32/$U$23*J32*$Q$23+I32/$U$23*K32*$Q$23)-N32)</f>
        <v>126.77595628415301</v>
      </c>
    </row>
    <row r="33" spans="4:15">
      <c r="D33" s="32">
        <v>3</v>
      </c>
      <c r="E33" s="197">
        <f t="shared" si="0"/>
        <v>45352</v>
      </c>
      <c r="F33" s="197">
        <f t="shared" si="1"/>
        <v>45382</v>
      </c>
      <c r="G33" s="44">
        <f t="shared" si="6"/>
        <v>31</v>
      </c>
      <c r="H33" s="73">
        <f t="shared" si="2"/>
        <v>0</v>
      </c>
      <c r="I33" s="73">
        <f t="shared" si="3"/>
        <v>31</v>
      </c>
      <c r="J33" s="40">
        <f t="shared" ref="J33:K42" si="7">+J32</f>
        <v>0.82000000000000006</v>
      </c>
      <c r="K33" s="40">
        <f t="shared" si="7"/>
        <v>0.76</v>
      </c>
      <c r="L33" s="41">
        <f t="shared" si="4"/>
        <v>135.51912568306011</v>
      </c>
      <c r="M33" s="42">
        <f t="shared" si="5"/>
        <v>0.76</v>
      </c>
      <c r="N33" s="32">
        <f>IF(L33=0,0,+'1FRB'!$G$14)</f>
        <v>0</v>
      </c>
      <c r="O33" s="46">
        <f t="shared" ref="O33:O42" si="8">MAX(0,MAX(L33,+H33/$U$23*J33*$Q$23+I33/$U$23*K33*$Q$23)-N33)</f>
        <v>135.51912568306011</v>
      </c>
    </row>
    <row r="34" spans="4:15">
      <c r="D34" s="32">
        <v>4</v>
      </c>
      <c r="E34" s="197">
        <f t="shared" si="0"/>
        <v>45383</v>
      </c>
      <c r="F34" s="197">
        <f t="shared" si="1"/>
        <v>45412</v>
      </c>
      <c r="G34" s="44">
        <f t="shared" si="6"/>
        <v>30</v>
      </c>
      <c r="H34" s="73">
        <f t="shared" si="2"/>
        <v>0</v>
      </c>
      <c r="I34" s="73">
        <f t="shared" si="3"/>
        <v>30</v>
      </c>
      <c r="J34" s="40">
        <f t="shared" si="7"/>
        <v>0.82000000000000006</v>
      </c>
      <c r="K34" s="40">
        <f t="shared" si="7"/>
        <v>0.76</v>
      </c>
      <c r="L34" s="41">
        <f t="shared" si="4"/>
        <v>131.14754098360655</v>
      </c>
      <c r="M34" s="42">
        <f t="shared" si="5"/>
        <v>0.76</v>
      </c>
      <c r="N34" s="32">
        <f>IF(L34=0,0,+'1FRB'!$G$14)</f>
        <v>0</v>
      </c>
      <c r="O34" s="46">
        <f t="shared" si="8"/>
        <v>131.14754098360655</v>
      </c>
    </row>
    <row r="35" spans="4:15">
      <c r="D35" s="32">
        <v>5</v>
      </c>
      <c r="E35" s="197">
        <f t="shared" si="0"/>
        <v>45413</v>
      </c>
      <c r="F35" s="197">
        <f t="shared" si="1"/>
        <v>45443</v>
      </c>
      <c r="G35" s="44">
        <f t="shared" si="6"/>
        <v>31</v>
      </c>
      <c r="H35" s="73">
        <f t="shared" si="2"/>
        <v>0</v>
      </c>
      <c r="I35" s="73">
        <f t="shared" si="3"/>
        <v>31</v>
      </c>
      <c r="J35" s="40">
        <f t="shared" si="7"/>
        <v>0.82000000000000006</v>
      </c>
      <c r="K35" s="40">
        <f t="shared" si="7"/>
        <v>0.76</v>
      </c>
      <c r="L35" s="41">
        <f t="shared" si="4"/>
        <v>135.51912568306011</v>
      </c>
      <c r="M35" s="42">
        <f t="shared" si="5"/>
        <v>0.76</v>
      </c>
      <c r="N35" s="32">
        <f>IF(L35=0,0,+'1FRB'!$G$14)</f>
        <v>0</v>
      </c>
      <c r="O35" s="46">
        <f t="shared" si="8"/>
        <v>135.51912568306011</v>
      </c>
    </row>
    <row r="36" spans="4:15">
      <c r="D36" s="32">
        <v>6</v>
      </c>
      <c r="E36" s="197">
        <f t="shared" si="0"/>
        <v>45444</v>
      </c>
      <c r="F36" s="197">
        <f t="shared" si="1"/>
        <v>45473</v>
      </c>
      <c r="G36" s="44">
        <f t="shared" si="6"/>
        <v>30</v>
      </c>
      <c r="H36" s="73">
        <f t="shared" si="2"/>
        <v>0</v>
      </c>
      <c r="I36" s="73">
        <f t="shared" si="3"/>
        <v>30</v>
      </c>
      <c r="J36" s="40">
        <f t="shared" si="7"/>
        <v>0.82000000000000006</v>
      </c>
      <c r="K36" s="40">
        <f t="shared" si="7"/>
        <v>0.76</v>
      </c>
      <c r="L36" s="41">
        <f t="shared" si="4"/>
        <v>131.14754098360655</v>
      </c>
      <c r="M36" s="42">
        <f t="shared" si="5"/>
        <v>0.76</v>
      </c>
      <c r="N36" s="32">
        <f>IF(L36=0,0,+'1FRB'!$G$14)</f>
        <v>0</v>
      </c>
      <c r="O36" s="46">
        <f t="shared" si="8"/>
        <v>131.14754098360655</v>
      </c>
    </row>
    <row r="37" spans="4:15">
      <c r="D37" s="32">
        <v>7</v>
      </c>
      <c r="E37" s="197">
        <f t="shared" si="0"/>
        <v>45474</v>
      </c>
      <c r="F37" s="197">
        <f t="shared" si="1"/>
        <v>45504</v>
      </c>
      <c r="G37" s="44">
        <f t="shared" si="6"/>
        <v>31</v>
      </c>
      <c r="H37" s="73">
        <f t="shared" si="2"/>
        <v>0</v>
      </c>
      <c r="I37" s="73">
        <f t="shared" si="3"/>
        <v>31</v>
      </c>
      <c r="J37" s="40">
        <f t="shared" si="7"/>
        <v>0.82000000000000006</v>
      </c>
      <c r="K37" s="40">
        <f t="shared" si="7"/>
        <v>0.76</v>
      </c>
      <c r="L37" s="41">
        <f t="shared" si="4"/>
        <v>135.51912568306011</v>
      </c>
      <c r="M37" s="42">
        <f t="shared" si="5"/>
        <v>0.76</v>
      </c>
      <c r="N37" s="32">
        <f>IF(L37=0,0,+'1FRB'!$G$14)</f>
        <v>0</v>
      </c>
      <c r="O37" s="46">
        <f t="shared" si="8"/>
        <v>135.51912568306011</v>
      </c>
    </row>
    <row r="38" spans="4:15">
      <c r="D38" s="32">
        <v>8</v>
      </c>
      <c r="E38" s="197">
        <f t="shared" si="0"/>
        <v>45505</v>
      </c>
      <c r="F38" s="197">
        <f t="shared" si="1"/>
        <v>45535</v>
      </c>
      <c r="G38" s="44">
        <f t="shared" si="6"/>
        <v>31</v>
      </c>
      <c r="H38" s="73">
        <f t="shared" si="2"/>
        <v>0</v>
      </c>
      <c r="I38" s="73">
        <f t="shared" si="3"/>
        <v>31</v>
      </c>
      <c r="J38" s="40">
        <f t="shared" si="7"/>
        <v>0.82000000000000006</v>
      </c>
      <c r="K38" s="40">
        <f t="shared" si="7"/>
        <v>0.76</v>
      </c>
      <c r="L38" s="41">
        <f t="shared" si="4"/>
        <v>135.51912568306011</v>
      </c>
      <c r="M38" s="42">
        <f t="shared" si="5"/>
        <v>0.76</v>
      </c>
      <c r="N38" s="32">
        <f>IF(L38=0,0,+'1FRB'!$G$14)</f>
        <v>0</v>
      </c>
      <c r="O38" s="46">
        <f t="shared" si="8"/>
        <v>135.51912568306011</v>
      </c>
    </row>
    <row r="39" spans="4:15">
      <c r="D39" s="32">
        <v>9</v>
      </c>
      <c r="E39" s="197">
        <f t="shared" si="0"/>
        <v>45536</v>
      </c>
      <c r="F39" s="197">
        <f t="shared" si="1"/>
        <v>45565</v>
      </c>
      <c r="G39" s="44">
        <f t="shared" si="6"/>
        <v>30</v>
      </c>
      <c r="H39" s="73">
        <f t="shared" si="2"/>
        <v>0</v>
      </c>
      <c r="I39" s="73">
        <f t="shared" si="3"/>
        <v>30</v>
      </c>
      <c r="J39" s="40">
        <f t="shared" si="7"/>
        <v>0.82000000000000006</v>
      </c>
      <c r="K39" s="40">
        <f t="shared" si="7"/>
        <v>0.76</v>
      </c>
      <c r="L39" s="41">
        <f t="shared" si="4"/>
        <v>131.14754098360655</v>
      </c>
      <c r="M39" s="42">
        <f t="shared" si="5"/>
        <v>0.76</v>
      </c>
      <c r="N39" s="32">
        <f>IF(L39=0,0,+'1FRB'!$G$14)</f>
        <v>0</v>
      </c>
      <c r="O39" s="46">
        <f t="shared" si="8"/>
        <v>131.14754098360655</v>
      </c>
    </row>
    <row r="40" spans="4:15">
      <c r="D40" s="32">
        <v>10</v>
      </c>
      <c r="E40" s="197">
        <f t="shared" si="0"/>
        <v>45566</v>
      </c>
      <c r="F40" s="197">
        <f t="shared" si="1"/>
        <v>45596</v>
      </c>
      <c r="G40" s="44">
        <f t="shared" si="6"/>
        <v>31</v>
      </c>
      <c r="H40" s="73">
        <f t="shared" si="2"/>
        <v>0</v>
      </c>
      <c r="I40" s="73">
        <f t="shared" si="3"/>
        <v>31</v>
      </c>
      <c r="J40" s="40">
        <f t="shared" si="7"/>
        <v>0.82000000000000006</v>
      </c>
      <c r="K40" s="40">
        <f t="shared" si="7"/>
        <v>0.76</v>
      </c>
      <c r="L40" s="41">
        <f t="shared" si="4"/>
        <v>135.51912568306011</v>
      </c>
      <c r="M40" s="42">
        <f t="shared" si="5"/>
        <v>0.76</v>
      </c>
      <c r="N40" s="32">
        <f>IF(L40=0,0,+'1FRB'!$G$14)</f>
        <v>0</v>
      </c>
      <c r="O40" s="46">
        <f t="shared" si="8"/>
        <v>135.51912568306011</v>
      </c>
    </row>
    <row r="41" spans="4:15">
      <c r="D41" s="32">
        <v>11</v>
      </c>
      <c r="E41" s="197">
        <f t="shared" si="0"/>
        <v>45597</v>
      </c>
      <c r="F41" s="197">
        <f t="shared" si="1"/>
        <v>45626</v>
      </c>
      <c r="G41" s="44">
        <f t="shared" si="6"/>
        <v>30</v>
      </c>
      <c r="H41" s="73">
        <f t="shared" si="2"/>
        <v>0</v>
      </c>
      <c r="I41" s="73">
        <f t="shared" si="3"/>
        <v>30</v>
      </c>
      <c r="J41" s="40">
        <f t="shared" si="7"/>
        <v>0.82000000000000006</v>
      </c>
      <c r="K41" s="40">
        <f t="shared" si="7"/>
        <v>0.76</v>
      </c>
      <c r="L41" s="41">
        <f t="shared" si="4"/>
        <v>131.14754098360655</v>
      </c>
      <c r="M41" s="42">
        <f t="shared" si="5"/>
        <v>0.76</v>
      </c>
      <c r="N41" s="32">
        <f>IF(L41=0,0,+'1FRB'!$G$14)</f>
        <v>0</v>
      </c>
      <c r="O41" s="46">
        <f t="shared" si="8"/>
        <v>131.14754098360655</v>
      </c>
    </row>
    <row r="42" spans="4:15">
      <c r="D42" s="32">
        <v>12</v>
      </c>
      <c r="E42" s="197">
        <f t="shared" si="0"/>
        <v>45627</v>
      </c>
      <c r="F42" s="197">
        <f t="shared" si="1"/>
        <v>45657</v>
      </c>
      <c r="G42" s="44">
        <f t="shared" si="6"/>
        <v>31</v>
      </c>
      <c r="H42" s="73">
        <f t="shared" si="2"/>
        <v>0</v>
      </c>
      <c r="I42" s="73">
        <f t="shared" si="3"/>
        <v>31</v>
      </c>
      <c r="J42" s="40">
        <f t="shared" si="7"/>
        <v>0.82000000000000006</v>
      </c>
      <c r="K42" s="40">
        <f t="shared" si="7"/>
        <v>0.76</v>
      </c>
      <c r="L42" s="41">
        <f t="shared" si="4"/>
        <v>135.51912568306011</v>
      </c>
      <c r="M42" s="42">
        <f t="shared" si="5"/>
        <v>0.76</v>
      </c>
      <c r="N42" s="32">
        <f>IF(L42=0,0,+'1FRB'!$G$14)</f>
        <v>0</v>
      </c>
      <c r="O42" s="46">
        <f t="shared" si="8"/>
        <v>135.51912568306011</v>
      </c>
    </row>
    <row r="43" spans="4:15">
      <c r="G43" s="44">
        <f>SUM(G31:G42)</f>
        <v>366</v>
      </c>
      <c r="H43" s="44">
        <f>SUM(H31:H42)</f>
        <v>0</v>
      </c>
      <c r="I43" s="44">
        <f>SUM(I31:I42)</f>
        <v>366</v>
      </c>
      <c r="L43" s="46">
        <f>SUM(L31:L42)</f>
        <v>1600</v>
      </c>
      <c r="M43" s="46"/>
      <c r="N43" s="46">
        <f>SUM(N31:N42)</f>
        <v>0</v>
      </c>
      <c r="O43" s="46">
        <f>SUM(O31:O42)</f>
        <v>1600</v>
      </c>
    </row>
    <row r="44" spans="4:15">
      <c r="L44" s="46">
        <f>+L43-O43</f>
        <v>0</v>
      </c>
    </row>
    <row r="47" spans="4:15">
      <c r="L47" s="46"/>
    </row>
  </sheetData>
  <sheetProtection algorithmName="SHA-512" hashValue="Z72o0Nq0hlBOUwWjjBLNQNMEQdAjWkP/u3esz3BZJ6wGg7juzIZFGu9ildhaLB6BbSBmLMqwIR5QvWYaiFyVvQ==" saltValue="8HFOXKuKLeLFdtHZyEQNOQ=="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7F3A-C2D7-4881-B8D6-24DD351D6ECD}">
  <sheetPr codeName="Sheet7">
    <tabColor theme="0" tint="-4.9989318521683403E-2"/>
  </sheetPr>
  <dimension ref="B2:G56"/>
  <sheetViews>
    <sheetView showGridLines="0" showRowColHeaders="0" workbookViewId="0"/>
  </sheetViews>
  <sheetFormatPr defaultRowHeight="12"/>
  <cols>
    <col min="1" max="1" width="9.140625" style="154"/>
    <col min="2" max="2" width="23.7109375" style="154" bestFit="1" customWidth="1"/>
    <col min="3" max="3" width="34.140625" style="154" bestFit="1" customWidth="1"/>
    <col min="4" max="4" width="87.140625" style="154" bestFit="1" customWidth="1"/>
    <col min="5" max="5" width="9.140625" style="154"/>
    <col min="6" max="6" width="84" style="154" customWidth="1"/>
    <col min="7" max="7" width="68" style="154" customWidth="1"/>
    <col min="8" max="16384" width="9.140625" style="154"/>
  </cols>
  <sheetData>
    <row r="2" spans="2:6" ht="30.75" customHeight="1">
      <c r="B2" s="232" t="str" cm="1">
        <f t="array" aca="1" ref="B2" ca="1">CELL("filename")</f>
        <v>C:\Users\p.poismans\Downloads\[Voordeel_alle_aard_auto_inkomstenjaar (6).xlsx]EDISEC</v>
      </c>
      <c r="C2" s="232"/>
      <c r="D2" s="232"/>
      <c r="E2" s="154">
        <v>116</v>
      </c>
      <c r="F2" s="155" t="str">
        <f ca="1">LEFT(B2,E2)</f>
        <v>C:\Users\p.poismans\Downloads\[Voordeel_alle_aard_auto_inkomstenjaar (6).xlsx]EDISEC</v>
      </c>
    </row>
    <row r="4" spans="2:6" ht="33" customHeight="1">
      <c r="B4" s="156" t="s">
        <v>127</v>
      </c>
      <c r="C4" s="233" t="str">
        <f ca="1">$F$2&amp;"TIQ_"&amp;D16</f>
        <v>C:\Users\p.poismans\Downloads\[Voordeel_alle_aard_auto_inkomstenjaar (6).xlsx]EDISECTIQ_Voordeel alle aard auto.xlsx</v>
      </c>
      <c r="D4" s="233"/>
      <c r="E4" s="154">
        <f ca="1">LEN(C4)</f>
        <v>116</v>
      </c>
    </row>
    <row r="5" spans="2:6" ht="33" customHeight="1">
      <c r="B5" s="157" t="s">
        <v>128</v>
      </c>
      <c r="C5" s="234" t="str">
        <f ca="1">$F$2&amp;"TIQ_"&amp;D25</f>
        <v>C:\Users\p.poismans\Downloads\[Voordeel_alle_aard_auto_inkomstenjaar (6).xlsx]EDISECTIQ_Avantage de toute nature voiture.xlsx</v>
      </c>
      <c r="D5" s="235"/>
      <c r="E5" s="154">
        <f ca="1">LEN(C5)</f>
        <v>125</v>
      </c>
    </row>
    <row r="6" spans="2:6" ht="33" customHeight="1">
      <c r="B6" s="158" t="s">
        <v>129</v>
      </c>
      <c r="C6" s="236" t="str">
        <f ca="1">$F$2&amp;"BIC_"&amp;D37</f>
        <v>C:\Users\p.poismans\Downloads\[Voordeel_alle_aard_auto_inkomstenjaar (6).xlsx]EDISECBIC_Voordeel alle aard auto - inkomstenjaar 2024.xlsx</v>
      </c>
      <c r="D6" s="236"/>
      <c r="E6" s="154">
        <f ca="1">LEN(C6)</f>
        <v>137</v>
      </c>
    </row>
    <row r="7" spans="2:6" ht="33" customHeight="1">
      <c r="B7" s="159" t="s">
        <v>130</v>
      </c>
      <c r="C7" s="237" t="str">
        <f ca="1">$F$2&amp;"BIC_"&amp;D46</f>
        <v>C:\Users\p.poismans\Downloads\[Voordeel_alle_aard_auto_inkomstenjaar (6).xlsx]EDISECBIC_Avantage voiture - année de revenus 2024.xlsx</v>
      </c>
      <c r="D7" s="237"/>
      <c r="E7" s="154">
        <f ca="1">LEN(C7)</f>
        <v>133</v>
      </c>
    </row>
    <row r="9" spans="2:6">
      <c r="B9" s="160" t="s">
        <v>131</v>
      </c>
    </row>
    <row r="10" spans="2:6">
      <c r="B10" s="161" t="str">
        <f>D35&amp;"-"&amp;D44&amp;"-"&amp;D14&amp;"-"&amp;D23</f>
        <v>430209-430210-422542-422502</v>
      </c>
    </row>
    <row r="11" spans="2:6">
      <c r="B11" s="162"/>
    </row>
    <row r="12" spans="2:6">
      <c r="B12" s="154" t="s">
        <v>132</v>
      </c>
    </row>
    <row r="13" spans="2:6">
      <c r="B13" s="229" t="s">
        <v>133</v>
      </c>
      <c r="C13" s="230"/>
      <c r="D13" s="231"/>
    </row>
    <row r="14" spans="2:6">
      <c r="B14" s="223" t="s">
        <v>134</v>
      </c>
      <c r="C14" s="163" t="s">
        <v>135</v>
      </c>
      <c r="D14" s="164">
        <v>422542</v>
      </c>
    </row>
    <row r="15" spans="2:6">
      <c r="B15" s="224"/>
      <c r="C15" s="163" t="s">
        <v>136</v>
      </c>
      <c r="D15" s="165" t="s">
        <v>28</v>
      </c>
    </row>
    <row r="16" spans="2:6">
      <c r="B16" s="224"/>
      <c r="C16" s="163" t="s">
        <v>137</v>
      </c>
      <c r="D16" s="165" t="s">
        <v>256</v>
      </c>
    </row>
    <row r="17" spans="2:4">
      <c r="B17" s="224"/>
      <c r="C17" s="163" t="s">
        <v>138</v>
      </c>
      <c r="D17" s="166" t="s">
        <v>139</v>
      </c>
    </row>
    <row r="18" spans="2:4">
      <c r="B18" s="224"/>
      <c r="C18" s="166" t="s">
        <v>140</v>
      </c>
      <c r="D18" s="166" t="s">
        <v>22</v>
      </c>
    </row>
    <row r="19" spans="2:4">
      <c r="B19" s="224"/>
      <c r="C19" s="163" t="s">
        <v>141</v>
      </c>
      <c r="D19" s="166" t="s">
        <v>22</v>
      </c>
    </row>
    <row r="20" spans="2:4">
      <c r="B20" s="224"/>
      <c r="C20" s="163" t="s">
        <v>142</v>
      </c>
      <c r="D20" s="166" t="s">
        <v>257</v>
      </c>
    </row>
    <row r="21" spans="2:4">
      <c r="B21" s="224"/>
      <c r="C21" s="163" t="s">
        <v>144</v>
      </c>
      <c r="D21" s="166" t="s">
        <v>22</v>
      </c>
    </row>
    <row r="22" spans="2:4">
      <c r="B22" s="225"/>
      <c r="C22" s="163" t="s">
        <v>145</v>
      </c>
      <c r="D22" s="166" t="s">
        <v>146</v>
      </c>
    </row>
    <row r="23" spans="2:4">
      <c r="B23" s="223" t="s">
        <v>147</v>
      </c>
      <c r="C23" s="163" t="s">
        <v>135</v>
      </c>
      <c r="D23" s="164" t="s">
        <v>258</v>
      </c>
    </row>
    <row r="24" spans="2:4">
      <c r="B24" s="224"/>
      <c r="C24" s="163" t="s">
        <v>136</v>
      </c>
      <c r="D24" s="165" t="s">
        <v>150</v>
      </c>
    </row>
    <row r="25" spans="2:4">
      <c r="B25" s="224"/>
      <c r="C25" s="163" t="s">
        <v>137</v>
      </c>
      <c r="D25" s="165" t="s">
        <v>259</v>
      </c>
    </row>
    <row r="26" spans="2:4">
      <c r="B26" s="224"/>
      <c r="C26" s="163" t="s">
        <v>138</v>
      </c>
      <c r="D26" s="166" t="s">
        <v>139</v>
      </c>
    </row>
    <row r="27" spans="2:4">
      <c r="B27" s="224"/>
      <c r="C27" s="166" t="s">
        <v>140</v>
      </c>
      <c r="D27" s="166" t="s">
        <v>22</v>
      </c>
    </row>
    <row r="28" spans="2:4">
      <c r="B28" s="224"/>
      <c r="C28" s="163" t="s">
        <v>141</v>
      </c>
      <c r="D28" s="166" t="s">
        <v>22</v>
      </c>
    </row>
    <row r="29" spans="2:4">
      <c r="B29" s="224"/>
      <c r="C29" s="163" t="s">
        <v>142</v>
      </c>
      <c r="D29" s="166" t="s">
        <v>143</v>
      </c>
    </row>
    <row r="30" spans="2:4">
      <c r="B30" s="224"/>
      <c r="C30" s="163" t="s">
        <v>144</v>
      </c>
      <c r="D30" s="166" t="s">
        <v>22</v>
      </c>
    </row>
    <row r="31" spans="2:4">
      <c r="B31" s="225"/>
      <c r="C31" s="163" t="s">
        <v>145</v>
      </c>
      <c r="D31" s="166" t="s">
        <v>146</v>
      </c>
    </row>
    <row r="33" spans="2:7">
      <c r="B33" s="154" t="s">
        <v>148</v>
      </c>
      <c r="D33" s="161" t="s">
        <v>264</v>
      </c>
    </row>
    <row r="34" spans="2:7">
      <c r="B34" s="226" t="s">
        <v>133</v>
      </c>
      <c r="C34" s="227"/>
      <c r="D34" s="228"/>
    </row>
    <row r="35" spans="2:7">
      <c r="B35" s="223" t="s">
        <v>134</v>
      </c>
      <c r="C35" s="163" t="s">
        <v>135</v>
      </c>
      <c r="D35" s="164">
        <v>430209</v>
      </c>
    </row>
    <row r="36" spans="2:7">
      <c r="B36" s="224"/>
      <c r="C36" s="163" t="s">
        <v>136</v>
      </c>
      <c r="D36" s="165" t="s">
        <v>262</v>
      </c>
    </row>
    <row r="37" spans="2:7">
      <c r="B37" s="224"/>
      <c r="C37" s="163" t="s">
        <v>137</v>
      </c>
      <c r="D37" s="165" t="s">
        <v>263</v>
      </c>
    </row>
    <row r="38" spans="2:7">
      <c r="B38" s="224"/>
      <c r="C38" s="163" t="s">
        <v>138</v>
      </c>
      <c r="D38" s="166" t="s">
        <v>139</v>
      </c>
    </row>
    <row r="39" spans="2:7">
      <c r="B39" s="224"/>
      <c r="C39" s="166" t="s">
        <v>140</v>
      </c>
      <c r="D39" s="166" t="s">
        <v>22</v>
      </c>
      <c r="G39" s="167"/>
    </row>
    <row r="40" spans="2:7">
      <c r="B40" s="224"/>
      <c r="C40" s="163" t="s">
        <v>141</v>
      </c>
      <c r="D40" s="166" t="s">
        <v>22</v>
      </c>
    </row>
    <row r="41" spans="2:7">
      <c r="B41" s="224"/>
      <c r="C41" s="163" t="s">
        <v>142</v>
      </c>
      <c r="D41" s="166" t="s">
        <v>257</v>
      </c>
    </row>
    <row r="42" spans="2:7">
      <c r="B42" s="224"/>
      <c r="C42" s="163" t="s">
        <v>144</v>
      </c>
      <c r="D42" s="166" t="s">
        <v>22</v>
      </c>
    </row>
    <row r="43" spans="2:7">
      <c r="B43" s="225"/>
      <c r="C43" s="163" t="s">
        <v>145</v>
      </c>
      <c r="D43" s="166" t="s">
        <v>146</v>
      </c>
    </row>
    <row r="44" spans="2:7">
      <c r="B44" s="223" t="s">
        <v>147</v>
      </c>
      <c r="C44" s="163" t="s">
        <v>135</v>
      </c>
      <c r="D44" s="164">
        <v>430210</v>
      </c>
      <c r="F44" s="167"/>
    </row>
    <row r="45" spans="2:7">
      <c r="B45" s="224"/>
      <c r="C45" s="163" t="s">
        <v>136</v>
      </c>
      <c r="D45" s="165" t="s">
        <v>260</v>
      </c>
    </row>
    <row r="46" spans="2:7">
      <c r="B46" s="224"/>
      <c r="C46" s="163" t="s">
        <v>137</v>
      </c>
      <c r="D46" s="165" t="s">
        <v>261</v>
      </c>
    </row>
    <row r="47" spans="2:7">
      <c r="B47" s="224"/>
      <c r="C47" s="163" t="s">
        <v>138</v>
      </c>
      <c r="D47" s="166" t="s">
        <v>139</v>
      </c>
    </row>
    <row r="48" spans="2:7">
      <c r="B48" s="224"/>
      <c r="C48" s="166" t="s">
        <v>140</v>
      </c>
      <c r="D48" s="166" t="s">
        <v>22</v>
      </c>
    </row>
    <row r="49" spans="2:4">
      <c r="B49" s="224"/>
      <c r="C49" s="163" t="s">
        <v>141</v>
      </c>
      <c r="D49" s="166" t="s">
        <v>22</v>
      </c>
    </row>
    <row r="50" spans="2:4">
      <c r="B50" s="224"/>
      <c r="C50" s="163" t="s">
        <v>142</v>
      </c>
      <c r="D50" s="166" t="s">
        <v>257</v>
      </c>
    </row>
    <row r="51" spans="2:4">
      <c r="B51" s="224"/>
      <c r="C51" s="163" t="s">
        <v>144</v>
      </c>
      <c r="D51" s="166" t="s">
        <v>22</v>
      </c>
    </row>
    <row r="52" spans="2:4">
      <c r="B52" s="225"/>
      <c r="C52" s="163" t="s">
        <v>145</v>
      </c>
      <c r="D52" s="166" t="s">
        <v>146</v>
      </c>
    </row>
    <row r="53" spans="2:4">
      <c r="B53" s="168"/>
      <c r="C53" s="169"/>
      <c r="D53" s="170"/>
    </row>
    <row r="55" spans="2:4" ht="18">
      <c r="B55" s="187" t="str">
        <f ca="1">IF(TODAY()&gt;DTM+395,"Deze rekentool is mogelijk verouderd. Download de meest recente versie.","")</f>
        <v/>
      </c>
      <c r="C55" s="188"/>
      <c r="D55" s="188"/>
    </row>
    <row r="56" spans="2:4" ht="18">
      <c r="B56" s="187" t="str">
        <f ca="1">IF(TODAY()&gt;DTM+395,"Cet outil de calcul est peut-être obsolète. Téléchargez la version la plus récente.","")</f>
        <v/>
      </c>
      <c r="C56" s="188"/>
      <c r="D56" s="188"/>
    </row>
  </sheetData>
  <sheetProtection algorithmName="SHA-512" hashValue="yj3uWJG3WUQ1+Xe7fzQeas8yFTkNzQhpPCVFyZDQtHf2zDV5zcg5Q3MuhmCZwf1YvGhXCLXi0Tu28MFI8fZK5w==" saltValue="n4YZD9E3OZBRFS0bNJQVFw==" spinCount="100000" sheet="1" objects="1" scenarios="1"/>
  <mergeCells count="11">
    <mergeCell ref="B13:D13"/>
    <mergeCell ref="B2:D2"/>
    <mergeCell ref="C4:D4"/>
    <mergeCell ref="C5:D5"/>
    <mergeCell ref="C6:D6"/>
    <mergeCell ref="C7:D7"/>
    <mergeCell ref="B14:B22"/>
    <mergeCell ref="B23:B31"/>
    <mergeCell ref="B34:D34"/>
    <mergeCell ref="B35:B43"/>
    <mergeCell ref="B44:B52"/>
  </mergeCells>
  <phoneticPr fontId="20" type="noConversion"/>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B0BFAF99-7148-48A8-8513-A5560074C638}"/>
    <hyperlink ref="C6" r:id="rId2" display="https://els1.sharepoint.com/teams/ToolsSolutions/Documents partages/Ber_Phil/aUpdate Tools/Updates 2023/01.2023/07 VAA auto - forfait beroepskosten of bewezen beroepskosten/BASIC/VAA auto_ beroepskosten of bewezen beroepskosten.xlsx" xr:uid="{40A7AC4F-4830-46EB-A0DC-9D72A88DCF18}"/>
  </hyperlinks>
  <pageMargins left="0.7" right="0.7" top="0.75" bottom="0.75" header="0.3" footer="0.3"/>
  <pageSetup paperSize="9" orientation="portrait" r:id="rId3"/>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0" ma:contentTypeDescription="Crée un document." ma:contentTypeScope="" ma:versionID="158491e2e4a6b47a92c7102527282660">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f269a6acbbfafa1de611b44a16220f91"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6595D-75EE-4F86-9997-5CFDD391F581}">
  <ds:schemaRefs>
    <ds:schemaRef ds:uri="http://schemas.microsoft.com/office/infopath/2007/PartnerControls"/>
    <ds:schemaRef ds:uri="9f1a52dd-c97f-4abb-8a98-4088ff99792c"/>
    <ds:schemaRef ds:uri="http://purl.org/dc/terms/"/>
    <ds:schemaRef ds:uri="http://schemas.microsoft.com/office/2006/documentManagement/types"/>
    <ds:schemaRef ds:uri="c1100eb2-400f-4abd-90be-61dbc9e47e5b"/>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5ECD9E1-294B-45D3-8575-13DF4F28023D}">
  <ds:schemaRefs>
    <ds:schemaRef ds:uri="http://schemas.microsoft.com/sharepoint/v3/contenttype/forms"/>
  </ds:schemaRefs>
</ds:datastoreItem>
</file>

<file path=customXml/itemProps3.xml><?xml version="1.0" encoding="utf-8"?>
<ds:datastoreItem xmlns:ds="http://schemas.openxmlformats.org/officeDocument/2006/customXml" ds:itemID="{06B75A1F-BD69-45FA-A798-747B9F253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Home</vt:lpstr>
      <vt:lpstr>1</vt:lpstr>
      <vt:lpstr>2</vt:lpstr>
      <vt:lpstr>Home FR</vt:lpstr>
      <vt:lpstr>1FR</vt:lpstr>
      <vt:lpstr>2FR</vt:lpstr>
      <vt:lpstr>Home B</vt:lpstr>
      <vt:lpstr>1B</vt:lpstr>
      <vt:lpstr>Home FR B</vt:lpstr>
      <vt:lpstr>1FRB</vt:lpstr>
      <vt:lpstr>EDISEC</vt:lpstr>
      <vt:lpstr>DTM</vt:lpstr>
      <vt:lpstr>OODFR</vt:lpstr>
      <vt:lpstr>OODNL</vt:lpstr>
      <vt:lpstr>'1'!Print_Area</vt:lpstr>
      <vt:lpstr>'1B'!Print_Area</vt:lpstr>
      <vt:lpstr>'1FR'!Print_Area</vt:lpstr>
      <vt:lpstr>'1FRB'!Print_Area</vt:lpstr>
      <vt:lpstr>'2'!Print_Area</vt:lpstr>
      <vt:lpstr>'2FR'!Print_Area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430209-430210-422542-422502</cp:keywords>
  <cp:lastModifiedBy>Philippe POISMANS</cp:lastModifiedBy>
  <cp:lastPrinted>2020-08-17T15:07:32Z</cp:lastPrinted>
  <dcterms:created xsi:type="dcterms:W3CDTF">2011-03-21T06:44:21Z</dcterms:created>
  <dcterms:modified xsi:type="dcterms:W3CDTF">2024-02-17T07:09:11Z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y fmtid="{D5CDD505-2E9C-101B-9397-08002B2CF9AE}" pid="3" name="Date completed" linkTarget="DTM">
    <vt:filetime>2024-02-16T23:00:00Z</vt:filetime>
  </property>
</Properties>
</file>